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eidcapital-my.sharepoint.com/personal/scottlanigan_eidcapital_onmicrosoft_com/Documents/Blog/Corporate Finance/"/>
    </mc:Choice>
  </mc:AlternateContent>
  <xr:revisionPtr revIDLastSave="142" documentId="8_{CC761A58-4FAF-489C-BFAB-44A1B4755792}" xr6:coauthVersionLast="47" xr6:coauthVersionMax="47" xr10:uidLastSave="{0ED230D8-2383-4D2D-80F2-F655CED26CDE}"/>
  <bookViews>
    <workbookView xWindow="28680" yWindow="-120" windowWidth="29040" windowHeight="15720" xr2:uid="{CFECB291-5AF1-4DB1-B76F-259ADC3767D0}"/>
  </bookViews>
  <sheets>
    <sheet name="Disclaimer" sheetId="8" r:id="rId1"/>
    <sheet name="Operating Model - 5" sheetId="4" r:id="rId2"/>
    <sheet name="Loan Details - 5" sheetId="7"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4" l="1"/>
  <c r="C46" i="4" l="1"/>
  <c r="H13" i="4"/>
  <c r="I13" i="4"/>
  <c r="J13" i="4"/>
  <c r="K13" i="4"/>
  <c r="G13" i="4"/>
  <c r="C17" i="4" l="1"/>
  <c r="E6" i="7"/>
  <c r="E5" i="7"/>
  <c r="E4" i="7"/>
  <c r="E3" i="7"/>
  <c r="D10" i="7" s="1"/>
  <c r="B11" i="7"/>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C35" i="4"/>
  <c r="C33" i="4"/>
  <c r="F30" i="4"/>
  <c r="F31" i="4" s="1"/>
  <c r="F27" i="4"/>
  <c r="F29" i="4" s="1"/>
  <c r="C25" i="4"/>
  <c r="C24" i="4"/>
  <c r="C16" i="4"/>
  <c r="K15" i="4"/>
  <c r="J15" i="4"/>
  <c r="I15" i="4"/>
  <c r="H15" i="4"/>
  <c r="G15" i="4"/>
  <c r="G12" i="4"/>
  <c r="G10" i="4"/>
  <c r="G11" i="4" s="1"/>
  <c r="G14" i="4" s="1"/>
  <c r="H9" i="4"/>
  <c r="H12" i="4" s="1"/>
  <c r="G6" i="4"/>
  <c r="H6" i="4" s="1"/>
  <c r="I6" i="4" s="1"/>
  <c r="J6" i="4" s="1"/>
  <c r="K6" i="4" s="1"/>
  <c r="F4" i="4"/>
  <c r="G4" i="4" s="1"/>
  <c r="G34" i="4" s="1"/>
  <c r="C18" i="4" l="1"/>
  <c r="C22" i="4" s="1"/>
  <c r="C21" i="4"/>
  <c r="C23" i="4" s="1"/>
  <c r="H10" i="4"/>
  <c r="H11" i="4" s="1"/>
  <c r="E7" i="7"/>
  <c r="E10" i="7"/>
  <c r="G10" i="7" s="1"/>
  <c r="D11" i="7"/>
  <c r="C10" i="7"/>
  <c r="F5" i="4"/>
  <c r="I9" i="4"/>
  <c r="I10" i="4" s="1"/>
  <c r="I11" i="4" s="1"/>
  <c r="G28" i="4"/>
  <c r="G5" i="4"/>
  <c r="H4" i="4"/>
  <c r="H34" i="4" s="1"/>
  <c r="F35" i="4"/>
  <c r="G16" i="4"/>
  <c r="G39" i="4"/>
  <c r="C26" i="4" l="1"/>
  <c r="H14" i="4"/>
  <c r="H39" i="4" s="1"/>
  <c r="F10" i="7"/>
  <c r="H10" i="7" s="1"/>
  <c r="D12" i="7"/>
  <c r="C11" i="7"/>
  <c r="J9" i="4"/>
  <c r="I12" i="4"/>
  <c r="I14" i="4" s="1"/>
  <c r="H28" i="4"/>
  <c r="H5" i="4"/>
  <c r="I4" i="4"/>
  <c r="I34" i="4" s="1"/>
  <c r="G40" i="4"/>
  <c r="G26" i="4"/>
  <c r="G29" i="4" s="1"/>
  <c r="I10" i="7" l="1"/>
  <c r="E11" i="7" s="1"/>
  <c r="H16" i="4"/>
  <c r="D13" i="7"/>
  <c r="C12" i="7"/>
  <c r="I39" i="4"/>
  <c r="I16" i="4"/>
  <c r="K9" i="4"/>
  <c r="J12" i="4"/>
  <c r="J10" i="4"/>
  <c r="J11" i="4" s="1"/>
  <c r="J14" i="4" s="1"/>
  <c r="I26" i="4"/>
  <c r="I40" i="4"/>
  <c r="G43" i="4"/>
  <c r="J4" i="4"/>
  <c r="J34" i="4" s="1"/>
  <c r="I5" i="4"/>
  <c r="I28" i="4"/>
  <c r="F11" i="7" l="1"/>
  <c r="G11" i="7"/>
  <c r="H40" i="4"/>
  <c r="H26" i="4"/>
  <c r="H29" i="4" s="1"/>
  <c r="H43" i="4" s="1"/>
  <c r="C13" i="7"/>
  <c r="D14" i="7"/>
  <c r="J16" i="4"/>
  <c r="J26" i="4" s="1"/>
  <c r="J39" i="4"/>
  <c r="K12" i="4"/>
  <c r="K10" i="4"/>
  <c r="K11" i="4" s="1"/>
  <c r="I29" i="4"/>
  <c r="I43" i="4" s="1"/>
  <c r="K4" i="4"/>
  <c r="J28" i="4"/>
  <c r="J5" i="4"/>
  <c r="J40" i="4" l="1"/>
  <c r="K14" i="4"/>
  <c r="H11" i="7"/>
  <c r="D15" i="7"/>
  <c r="C14" i="7"/>
  <c r="K39" i="4"/>
  <c r="K16" i="4"/>
  <c r="K5" i="4"/>
  <c r="J29" i="4"/>
  <c r="I11" i="7" l="1"/>
  <c r="E12" i="7" s="1"/>
  <c r="D16" i="7"/>
  <c r="C15" i="7"/>
  <c r="K26" i="4"/>
  <c r="K40" i="4"/>
  <c r="J43" i="4"/>
  <c r="G12" i="7" l="1"/>
  <c r="F12" i="7"/>
  <c r="C16" i="7"/>
  <c r="D17" i="7"/>
  <c r="F39" i="4"/>
  <c r="H12" i="7" l="1"/>
  <c r="I12" i="7"/>
  <c r="E13" i="7" s="1"/>
  <c r="C17" i="7"/>
  <c r="D18" i="7"/>
  <c r="F40" i="4"/>
  <c r="F13" i="7" l="1"/>
  <c r="G13" i="7"/>
  <c r="D19" i="7"/>
  <c r="C18" i="7"/>
  <c r="H13" i="7" l="1"/>
  <c r="I13" i="7" s="1"/>
  <c r="E14" i="7" s="1"/>
  <c r="C19" i="7"/>
  <c r="D20" i="7"/>
  <c r="C30" i="4"/>
  <c r="F14" i="7" l="1"/>
  <c r="G14" i="7"/>
  <c r="D21" i="7"/>
  <c r="C20" i="7"/>
  <c r="C41" i="4"/>
  <c r="C40" i="4"/>
  <c r="C36" i="4" s="1"/>
  <c r="C42" i="4"/>
  <c r="H14" i="7" l="1"/>
  <c r="I14" i="7" s="1"/>
  <c r="E15" i="7" s="1"/>
  <c r="C21" i="7"/>
  <c r="D22" i="7"/>
  <c r="K28" i="4"/>
  <c r="K29" i="4" s="1"/>
  <c r="F15" i="7" l="1"/>
  <c r="G15" i="7"/>
  <c r="D23" i="7"/>
  <c r="C22" i="7"/>
  <c r="C45" i="4"/>
  <c r="K43" i="4"/>
  <c r="H15" i="7" l="1"/>
  <c r="I15" i="7" s="1"/>
  <c r="E16" i="7" s="1"/>
  <c r="D24" i="7"/>
  <c r="C23" i="7"/>
  <c r="F43" i="4"/>
  <c r="F16" i="7" l="1"/>
  <c r="G16" i="7"/>
  <c r="C24" i="7"/>
  <c r="D25" i="7"/>
  <c r="H16" i="7" l="1"/>
  <c r="I16" i="7" s="1"/>
  <c r="E17" i="7" s="1"/>
  <c r="D26" i="7"/>
  <c r="C25" i="7"/>
  <c r="G17" i="7" l="1"/>
  <c r="F17" i="7"/>
  <c r="D27" i="7"/>
  <c r="C26" i="7"/>
  <c r="H17" i="7" l="1"/>
  <c r="I17" i="7" s="1"/>
  <c r="E18" i="7" s="1"/>
  <c r="F18" i="7" s="1"/>
  <c r="C27" i="7"/>
  <c r="D28" i="7"/>
  <c r="G18" i="7" l="1"/>
  <c r="H18" i="7" s="1"/>
  <c r="I18" i="7" s="1"/>
  <c r="E19" i="7" s="1"/>
  <c r="F19" i="7" s="1"/>
  <c r="C28" i="7"/>
  <c r="D29" i="7"/>
  <c r="G19" i="7" l="1"/>
  <c r="H19" i="7"/>
  <c r="I19" i="7" s="1"/>
  <c r="E20" i="7" s="1"/>
  <c r="D30" i="7"/>
  <c r="C29" i="7"/>
  <c r="G20" i="7" l="1"/>
  <c r="F20" i="7"/>
  <c r="D31" i="7"/>
  <c r="C30" i="7"/>
  <c r="H20" i="7" l="1"/>
  <c r="I20" i="7" s="1"/>
  <c r="E21" i="7" s="1"/>
  <c r="G21" i="7" s="1"/>
  <c r="C31" i="7"/>
  <c r="D32" i="7"/>
  <c r="F21" i="7" l="1"/>
  <c r="H21" i="7" s="1"/>
  <c r="I21" i="7" s="1"/>
  <c r="E22" i="7" s="1"/>
  <c r="D33" i="7"/>
  <c r="C32" i="7"/>
  <c r="F22" i="7" l="1"/>
  <c r="G22" i="7"/>
  <c r="C33" i="7"/>
  <c r="D34" i="7"/>
  <c r="H22" i="7" l="1"/>
  <c r="I22" i="7" s="1"/>
  <c r="E23" i="7" s="1"/>
  <c r="C34" i="7"/>
  <c r="D35" i="7"/>
  <c r="F23" i="7" l="1"/>
  <c r="G23" i="7"/>
  <c r="D36" i="7"/>
  <c r="C35" i="7"/>
  <c r="H23" i="7" l="1"/>
  <c r="I23" i="7" s="1"/>
  <c r="E24" i="7" s="1"/>
  <c r="D37" i="7"/>
  <c r="C36" i="7"/>
  <c r="F24" i="7" l="1"/>
  <c r="G24" i="7"/>
  <c r="C37" i="7"/>
  <c r="D38" i="7"/>
  <c r="H24" i="7" l="1"/>
  <c r="I24" i="7" s="1"/>
  <c r="E25" i="7" s="1"/>
  <c r="D39" i="7"/>
  <c r="C38" i="7"/>
  <c r="G25" i="7" l="1"/>
  <c r="F25" i="7"/>
  <c r="H25" i="7" s="1"/>
  <c r="I25" i="7" s="1"/>
  <c r="E26" i="7" s="1"/>
  <c r="C39" i="7"/>
  <c r="D40" i="7"/>
  <c r="F26" i="7" l="1"/>
  <c r="G26" i="7"/>
  <c r="D41" i="7"/>
  <c r="C40" i="7"/>
  <c r="H26" i="7" l="1"/>
  <c r="I26" i="7" s="1"/>
  <c r="E27" i="7" s="1"/>
  <c r="D42" i="7"/>
  <c r="C41" i="7"/>
  <c r="F27" i="7" l="1"/>
  <c r="G27" i="7"/>
  <c r="D43" i="7"/>
  <c r="C42" i="7"/>
  <c r="H27" i="7" l="1"/>
  <c r="I27" i="7" s="1"/>
  <c r="E28" i="7" s="1"/>
  <c r="C43" i="7"/>
  <c r="D44" i="7"/>
  <c r="G28" i="7" l="1"/>
  <c r="F28" i="7"/>
  <c r="D45" i="7"/>
  <c r="C44" i="7"/>
  <c r="H28" i="7" l="1"/>
  <c r="I28" i="7" s="1"/>
  <c r="E29" i="7" s="1"/>
  <c r="G29" i="7" s="1"/>
  <c r="D46" i="7"/>
  <c r="C45" i="7"/>
  <c r="F29" i="7" l="1"/>
  <c r="H29" i="7" s="1"/>
  <c r="I29" i="7" s="1"/>
  <c r="E30" i="7" s="1"/>
  <c r="D47" i="7"/>
  <c r="C46" i="7"/>
  <c r="F30" i="7" l="1"/>
  <c r="G30" i="7"/>
  <c r="D48" i="7"/>
  <c r="C47" i="7"/>
  <c r="H30" i="7" l="1"/>
  <c r="I30" i="7" s="1"/>
  <c r="E31" i="7" s="1"/>
  <c r="C48" i="7"/>
  <c r="D49" i="7"/>
  <c r="F31" i="7" l="1"/>
  <c r="G31" i="7"/>
  <c r="D50" i="7"/>
  <c r="C49" i="7"/>
  <c r="H31" i="7" l="1"/>
  <c r="I31" i="7" s="1"/>
  <c r="E32" i="7" s="1"/>
  <c r="D51" i="7"/>
  <c r="C50" i="7"/>
  <c r="F32" i="7" l="1"/>
  <c r="G32" i="7"/>
  <c r="H32" i="7" s="1"/>
  <c r="I32" i="7" s="1"/>
  <c r="E33" i="7" s="1"/>
  <c r="C51" i="7"/>
  <c r="D52" i="7"/>
  <c r="F33" i="7" l="1"/>
  <c r="G33" i="7"/>
  <c r="C52" i="7"/>
  <c r="D53" i="7"/>
  <c r="H33" i="7" l="1"/>
  <c r="I33" i="7" s="1"/>
  <c r="E34" i="7" s="1"/>
  <c r="C53" i="7"/>
  <c r="D54" i="7"/>
  <c r="F34" i="7" l="1"/>
  <c r="G34" i="7"/>
  <c r="H34" i="7" s="1"/>
  <c r="I34" i="7" s="1"/>
  <c r="E35" i="7" s="1"/>
  <c r="D55" i="7"/>
  <c r="C54" i="7"/>
  <c r="F35" i="7" l="1"/>
  <c r="G35" i="7"/>
  <c r="C55" i="7"/>
  <c r="D56" i="7"/>
  <c r="H35" i="7" l="1"/>
  <c r="I35" i="7" s="1"/>
  <c r="E36" i="7" s="1"/>
  <c r="F36" i="7" s="1"/>
  <c r="G36" i="7"/>
  <c r="H36" i="7" s="1"/>
  <c r="I36" i="7" s="1"/>
  <c r="E37" i="7" s="1"/>
  <c r="G37" i="7" s="1"/>
  <c r="D57" i="7"/>
  <c r="C56" i="7"/>
  <c r="F37" i="7" l="1"/>
  <c r="H37" i="7" s="1"/>
  <c r="I37" i="7" s="1"/>
  <c r="E38" i="7" s="1"/>
  <c r="G38" i="7" s="1"/>
  <c r="F38" i="7"/>
  <c r="H38" i="7" s="1"/>
  <c r="I38" i="7" s="1"/>
  <c r="E39" i="7" s="1"/>
  <c r="F39" i="7" s="1"/>
  <c r="C57" i="7"/>
  <c r="D58" i="7"/>
  <c r="G39" i="7" l="1"/>
  <c r="H39" i="7"/>
  <c r="I39" i="7" s="1"/>
  <c r="E40" i="7" s="1"/>
  <c r="F40" i="7" s="1"/>
  <c r="C58" i="7"/>
  <c r="D59" i="7"/>
  <c r="G40" i="7" l="1"/>
  <c r="H40" i="7" s="1"/>
  <c r="I40" i="7" s="1"/>
  <c r="E41" i="7" s="1"/>
  <c r="D60" i="7"/>
  <c r="C59" i="7"/>
  <c r="G41" i="7" l="1"/>
  <c r="F41" i="7"/>
  <c r="C60" i="7"/>
  <c r="D61" i="7"/>
  <c r="H41" i="7" l="1"/>
  <c r="I41" i="7" s="1"/>
  <c r="E42" i="7" s="1"/>
  <c r="F42" i="7" s="1"/>
  <c r="D62" i="7"/>
  <c r="C61" i="7"/>
  <c r="G42" i="7" l="1"/>
  <c r="H42" i="7" s="1"/>
  <c r="I42" i="7" s="1"/>
  <c r="E43" i="7" s="1"/>
  <c r="F43" i="7" s="1"/>
  <c r="D63" i="7"/>
  <c r="C62" i="7"/>
  <c r="G43" i="7" l="1"/>
  <c r="H43" i="7" s="1"/>
  <c r="I43" i="7" s="1"/>
  <c r="E44" i="7" s="1"/>
  <c r="D64" i="7"/>
  <c r="C63" i="7"/>
  <c r="F44" i="7" l="1"/>
  <c r="G44" i="7"/>
  <c r="H44" i="7"/>
  <c r="I44" i="7" s="1"/>
  <c r="E45" i="7" s="1"/>
  <c r="D65" i="7"/>
  <c r="C64" i="7"/>
  <c r="F45" i="7" l="1"/>
  <c r="G45" i="7"/>
  <c r="C65" i="7"/>
  <c r="D66" i="7"/>
  <c r="H45" i="7" l="1"/>
  <c r="I45" i="7" s="1"/>
  <c r="E46" i="7" s="1"/>
  <c r="D67" i="7"/>
  <c r="C66" i="7"/>
  <c r="F46" i="7" l="1"/>
  <c r="G46" i="7"/>
  <c r="D68" i="7"/>
  <c r="C67" i="7"/>
  <c r="H46" i="7" l="1"/>
  <c r="I46" i="7" s="1"/>
  <c r="E47" i="7" s="1"/>
  <c r="C68" i="7"/>
  <c r="D69" i="7"/>
  <c r="G47" i="7" l="1"/>
  <c r="F47" i="7"/>
  <c r="H47" i="7" s="1"/>
  <c r="I47" i="7" s="1"/>
  <c r="E48" i="7" s="1"/>
  <c r="D70" i="7"/>
  <c r="C69" i="7"/>
  <c r="G48" i="7" l="1"/>
  <c r="F48" i="7"/>
  <c r="C70" i="7"/>
  <c r="D71" i="7"/>
  <c r="H48" i="7" l="1"/>
  <c r="I48" i="7" s="1"/>
  <c r="E49" i="7" s="1"/>
  <c r="G49" i="7" s="1"/>
  <c r="C71" i="7"/>
  <c r="D72" i="7"/>
  <c r="F49" i="7" l="1"/>
  <c r="H49" i="7" s="1"/>
  <c r="I49" i="7" s="1"/>
  <c r="E50" i="7" s="1"/>
  <c r="F50" i="7" s="1"/>
  <c r="D73" i="7"/>
  <c r="C72" i="7"/>
  <c r="G50" i="7" l="1"/>
  <c r="H50" i="7"/>
  <c r="I50" i="7" s="1"/>
  <c r="E51" i="7" s="1"/>
  <c r="C73" i="7"/>
  <c r="D74" i="7"/>
  <c r="G51" i="7" l="1"/>
  <c r="F51" i="7"/>
  <c r="H51" i="7" s="1"/>
  <c r="I51" i="7" s="1"/>
  <c r="E52" i="7" s="1"/>
  <c r="C74" i="7"/>
  <c r="D75" i="7"/>
  <c r="G52" i="7" l="1"/>
  <c r="F52" i="7"/>
  <c r="H52" i="7" s="1"/>
  <c r="I52" i="7" s="1"/>
  <c r="E53" i="7" s="1"/>
  <c r="D76" i="7"/>
  <c r="C75" i="7"/>
  <c r="G53" i="7" l="1"/>
  <c r="F53" i="7"/>
  <c r="D77" i="7"/>
  <c r="C76" i="7"/>
  <c r="H53" i="7" l="1"/>
  <c r="I53" i="7" s="1"/>
  <c r="E54" i="7" s="1"/>
  <c r="C77" i="7"/>
  <c r="D78" i="7"/>
  <c r="F54" i="7" l="1"/>
  <c r="G54" i="7"/>
  <c r="C78" i="7"/>
  <c r="D79" i="7"/>
  <c r="H54" i="7" l="1"/>
  <c r="I54" i="7" s="1"/>
  <c r="E55" i="7" s="1"/>
  <c r="G55" i="7"/>
  <c r="F55" i="7"/>
  <c r="H55" i="7" s="1"/>
  <c r="I55" i="7" s="1"/>
  <c r="E56" i="7" s="1"/>
  <c r="D80" i="7"/>
  <c r="C79" i="7"/>
  <c r="F56" i="7" l="1"/>
  <c r="G56" i="7"/>
  <c r="C80" i="7"/>
  <c r="D81" i="7"/>
  <c r="H56" i="7" l="1"/>
  <c r="I56" i="7" s="1"/>
  <c r="E57" i="7" s="1"/>
  <c r="G57" i="7"/>
  <c r="F57" i="7"/>
  <c r="H57" i="7" s="1"/>
  <c r="I57" i="7" s="1"/>
  <c r="E58" i="7" s="1"/>
  <c r="D82" i="7"/>
  <c r="C81" i="7"/>
  <c r="G58" i="7" l="1"/>
  <c r="F58" i="7"/>
  <c r="H58" i="7" s="1"/>
  <c r="I58" i="7" s="1"/>
  <c r="E59" i="7" s="1"/>
  <c r="C82" i="7"/>
  <c r="D83" i="7"/>
  <c r="F59" i="7" l="1"/>
  <c r="G59" i="7"/>
  <c r="D84" i="7"/>
  <c r="C83" i="7"/>
  <c r="H59" i="7" l="1"/>
  <c r="I59" i="7" s="1"/>
  <c r="E60" i="7" s="1"/>
  <c r="C84" i="7"/>
  <c r="D85" i="7"/>
  <c r="F60" i="7" l="1"/>
  <c r="G60" i="7"/>
  <c r="D86" i="7"/>
  <c r="C85" i="7"/>
  <c r="H60" i="7" l="1"/>
  <c r="I60" i="7" s="1"/>
  <c r="E61" i="7" s="1"/>
  <c r="G61" i="7" s="1"/>
  <c r="D87" i="7"/>
  <c r="C86" i="7"/>
  <c r="F61" i="7" l="1"/>
  <c r="H61" i="7" s="1"/>
  <c r="I61" i="7" s="1"/>
  <c r="E62" i="7" s="1"/>
  <c r="F62" i="7" s="1"/>
  <c r="C87" i="7"/>
  <c r="D88" i="7"/>
  <c r="G62" i="7" l="1"/>
  <c r="H62" i="7" s="1"/>
  <c r="I62" i="7" s="1"/>
  <c r="E63" i="7" s="1"/>
  <c r="C88" i="7"/>
  <c r="D89" i="7"/>
  <c r="F63" i="7" l="1"/>
  <c r="G63" i="7"/>
  <c r="H63" i="7"/>
  <c r="I63" i="7" s="1"/>
  <c r="E64" i="7" s="1"/>
  <c r="C89" i="7"/>
  <c r="D90" i="7"/>
  <c r="F64" i="7" l="1"/>
  <c r="G64" i="7"/>
  <c r="C90" i="7"/>
  <c r="D91" i="7"/>
  <c r="H64" i="7" l="1"/>
  <c r="I64" i="7" s="1"/>
  <c r="E65" i="7" s="1"/>
  <c r="G65" i="7" s="1"/>
  <c r="D92" i="7"/>
  <c r="C91" i="7"/>
  <c r="F65" i="7" l="1"/>
  <c r="H65" i="7" s="1"/>
  <c r="I65" i="7" s="1"/>
  <c r="E66" i="7" s="1"/>
  <c r="F66" i="7" s="1"/>
  <c r="C92" i="7"/>
  <c r="D93" i="7"/>
  <c r="G66" i="7" l="1"/>
  <c r="H66" i="7"/>
  <c r="I66" i="7" s="1"/>
  <c r="E67" i="7" s="1"/>
  <c r="C93" i="7"/>
  <c r="D94" i="7"/>
  <c r="G67" i="7" l="1"/>
  <c r="F67" i="7"/>
  <c r="D95" i="7"/>
  <c r="C94" i="7"/>
  <c r="H67" i="7" l="1"/>
  <c r="I67" i="7" s="1"/>
  <c r="E68" i="7" s="1"/>
  <c r="C95" i="7"/>
  <c r="D96" i="7"/>
  <c r="F68" i="7" l="1"/>
  <c r="G68" i="7"/>
  <c r="D97" i="7"/>
  <c r="C96" i="7"/>
  <c r="H68" i="7" l="1"/>
  <c r="I68" i="7" s="1"/>
  <c r="E69" i="7" s="1"/>
  <c r="C97" i="7"/>
  <c r="D98" i="7"/>
  <c r="G69" i="7" l="1"/>
  <c r="F69" i="7"/>
  <c r="C98" i="7"/>
  <c r="D99" i="7"/>
  <c r="H69" i="7" l="1"/>
  <c r="I69" i="7" s="1"/>
  <c r="D100" i="7"/>
  <c r="C99" i="7"/>
  <c r="E70" i="7" l="1"/>
  <c r="K34" i="4"/>
  <c r="C100" i="7"/>
  <c r="D101" i="7"/>
  <c r="F70" i="7" l="1"/>
  <c r="G70" i="7"/>
  <c r="D102" i="7"/>
  <c r="C101" i="7"/>
  <c r="H70" i="7" l="1"/>
  <c r="I70" i="7" s="1"/>
  <c r="E71" i="7" s="1"/>
  <c r="C102" i="7"/>
  <c r="D103" i="7"/>
  <c r="G71" i="7" l="1"/>
  <c r="F71" i="7"/>
  <c r="C103" i="7"/>
  <c r="D104" i="7"/>
  <c r="H71" i="7" l="1"/>
  <c r="I71" i="7" s="1"/>
  <c r="E72" i="7" s="1"/>
  <c r="G72" i="7"/>
  <c r="F72" i="7"/>
  <c r="C104" i="7"/>
  <c r="D105" i="7"/>
  <c r="H72" i="7" l="1"/>
  <c r="I72" i="7" s="1"/>
  <c r="E73" i="7" s="1"/>
  <c r="D106" i="7"/>
  <c r="C105" i="7"/>
  <c r="F73" i="7" l="1"/>
  <c r="G73" i="7"/>
  <c r="D107" i="7"/>
  <c r="C106" i="7"/>
  <c r="H73" i="7" l="1"/>
  <c r="I73" i="7" s="1"/>
  <c r="E74" i="7" s="1"/>
  <c r="C107" i="7"/>
  <c r="D108" i="7"/>
  <c r="F74" i="7" l="1"/>
  <c r="G74" i="7"/>
  <c r="D109" i="7"/>
  <c r="C108" i="7"/>
  <c r="H74" i="7" l="1"/>
  <c r="I74" i="7" s="1"/>
  <c r="E75" i="7" s="1"/>
  <c r="G75" i="7"/>
  <c r="F75" i="7"/>
  <c r="H75" i="7" s="1"/>
  <c r="I75" i="7" s="1"/>
  <c r="E76" i="7" s="1"/>
  <c r="D110" i="7"/>
  <c r="C109" i="7"/>
  <c r="F76" i="7" l="1"/>
  <c r="G76" i="7"/>
  <c r="D111" i="7"/>
  <c r="C110" i="7"/>
  <c r="H76" i="7" l="1"/>
  <c r="I76" i="7" s="1"/>
  <c r="E77" i="7" s="1"/>
  <c r="D112" i="7"/>
  <c r="C111" i="7"/>
  <c r="F77" i="7" l="1"/>
  <c r="G77" i="7"/>
  <c r="C112" i="7"/>
  <c r="D113" i="7"/>
  <c r="H77" i="7" l="1"/>
  <c r="I77" i="7" s="1"/>
  <c r="E78" i="7" s="1"/>
  <c r="G78" i="7" s="1"/>
  <c r="F78" i="7"/>
  <c r="C113" i="7"/>
  <c r="D114" i="7"/>
  <c r="H78" i="7" l="1"/>
  <c r="I78" i="7" s="1"/>
  <c r="E79" i="7" s="1"/>
  <c r="C114" i="7"/>
  <c r="D115" i="7"/>
  <c r="G79" i="7" l="1"/>
  <c r="F79" i="7"/>
  <c r="H79" i="7" s="1"/>
  <c r="I79" i="7" s="1"/>
  <c r="E80" i="7" s="1"/>
  <c r="D116" i="7"/>
  <c r="C115" i="7"/>
  <c r="F80" i="7" l="1"/>
  <c r="G80" i="7"/>
  <c r="D117" i="7"/>
  <c r="C116" i="7"/>
  <c r="H80" i="7" l="1"/>
  <c r="I80" i="7" s="1"/>
  <c r="E81" i="7" s="1"/>
  <c r="C117" i="7"/>
  <c r="D118" i="7"/>
  <c r="G81" i="7" l="1"/>
  <c r="F81" i="7"/>
  <c r="H81" i="7" s="1"/>
  <c r="I81" i="7" s="1"/>
  <c r="E82" i="7" s="1"/>
  <c r="D119" i="7"/>
  <c r="C118" i="7"/>
  <c r="F82" i="7" l="1"/>
  <c r="G82" i="7"/>
  <c r="C119" i="7"/>
  <c r="D120" i="7"/>
  <c r="H82" i="7" l="1"/>
  <c r="I82" i="7" s="1"/>
  <c r="E83" i="7" s="1"/>
  <c r="G83" i="7"/>
  <c r="F83" i="7"/>
  <c r="D121" i="7"/>
  <c r="C120" i="7"/>
  <c r="H83" i="7" l="1"/>
  <c r="I83" i="7" s="1"/>
  <c r="E84" i="7" s="1"/>
  <c r="D122" i="7"/>
  <c r="C121" i="7"/>
  <c r="G84" i="7" l="1"/>
  <c r="F84" i="7"/>
  <c r="H84" i="7" s="1"/>
  <c r="I84" i="7" s="1"/>
  <c r="E85" i="7" s="1"/>
  <c r="D123" i="7"/>
  <c r="C122" i="7"/>
  <c r="G85" i="7" l="1"/>
  <c r="F85" i="7"/>
  <c r="H85" i="7" s="1"/>
  <c r="I85" i="7" s="1"/>
  <c r="E86" i="7" s="1"/>
  <c r="D124" i="7"/>
  <c r="C123" i="7"/>
  <c r="F86" i="7" l="1"/>
  <c r="G86" i="7"/>
  <c r="C124" i="7"/>
  <c r="D125" i="7"/>
  <c r="H86" i="7" l="1"/>
  <c r="I86" i="7" s="1"/>
  <c r="E87" i="7" s="1"/>
  <c r="F87" i="7"/>
  <c r="G87" i="7"/>
  <c r="C125" i="7"/>
  <c r="D126" i="7"/>
  <c r="H87" i="7" l="1"/>
  <c r="I87" i="7" s="1"/>
  <c r="E88" i="7" s="1"/>
  <c r="D127" i="7"/>
  <c r="C126" i="7"/>
  <c r="F88" i="7" l="1"/>
  <c r="G88" i="7"/>
  <c r="C127" i="7"/>
  <c r="D128" i="7"/>
  <c r="H88" i="7" l="1"/>
  <c r="I88" i="7" s="1"/>
  <c r="E89" i="7" s="1"/>
  <c r="F89" i="7"/>
  <c r="G89" i="7"/>
  <c r="C128" i="7"/>
  <c r="D129" i="7"/>
  <c r="H89" i="7" l="1"/>
  <c r="I89" i="7" s="1"/>
  <c r="E90" i="7" s="1"/>
  <c r="D130" i="7"/>
  <c r="C129" i="7"/>
  <c r="F90" i="7" l="1"/>
  <c r="G90" i="7"/>
  <c r="D131" i="7"/>
  <c r="C130" i="7"/>
  <c r="H90" i="7" l="1"/>
  <c r="I90" i="7" s="1"/>
  <c r="E91" i="7" s="1"/>
  <c r="C131" i="7"/>
  <c r="D132" i="7"/>
  <c r="F91" i="7" l="1"/>
  <c r="G91" i="7"/>
  <c r="D133" i="7"/>
  <c r="C132" i="7"/>
  <c r="H91" i="7" l="1"/>
  <c r="I91" i="7" s="1"/>
  <c r="E92" i="7" s="1"/>
  <c r="C133" i="7"/>
  <c r="D134" i="7"/>
  <c r="F92" i="7" l="1"/>
  <c r="G92" i="7"/>
  <c r="D135" i="7"/>
  <c r="C134" i="7"/>
  <c r="H92" i="7" l="1"/>
  <c r="I92" i="7" s="1"/>
  <c r="E93" i="7" s="1"/>
  <c r="F93" i="7" s="1"/>
  <c r="C135" i="7"/>
  <c r="D136" i="7"/>
  <c r="G93" i="7" l="1"/>
  <c r="H93" i="7" s="1"/>
  <c r="I93" i="7" s="1"/>
  <c r="E94" i="7" s="1"/>
  <c r="D137" i="7"/>
  <c r="C136" i="7"/>
  <c r="G94" i="7" l="1"/>
  <c r="F94" i="7"/>
  <c r="H94" i="7" s="1"/>
  <c r="I94" i="7" s="1"/>
  <c r="E95" i="7" s="1"/>
  <c r="G95" i="7"/>
  <c r="F95" i="7"/>
  <c r="C137" i="7"/>
  <c r="D138" i="7"/>
  <c r="H95" i="7" l="1"/>
  <c r="I95" i="7" s="1"/>
  <c r="E96" i="7" s="1"/>
  <c r="F96" i="7"/>
  <c r="G96" i="7"/>
  <c r="C138" i="7"/>
  <c r="D139" i="7"/>
  <c r="H96" i="7" l="1"/>
  <c r="I96" i="7" s="1"/>
  <c r="E97" i="7" s="1"/>
  <c r="G97" i="7" s="1"/>
  <c r="D140" i="7"/>
  <c r="C139" i="7"/>
  <c r="F97" i="7" l="1"/>
  <c r="H97" i="7" s="1"/>
  <c r="I97" i="7" s="1"/>
  <c r="E98" i="7" s="1"/>
  <c r="F98" i="7" s="1"/>
  <c r="C140" i="7"/>
  <c r="D141" i="7"/>
  <c r="G98" i="7" l="1"/>
  <c r="H98" i="7" s="1"/>
  <c r="I98" i="7" s="1"/>
  <c r="E99" i="7" s="1"/>
  <c r="D142" i="7"/>
  <c r="C141" i="7"/>
  <c r="F99" i="7" l="1"/>
  <c r="G99" i="7"/>
  <c r="H99" i="7"/>
  <c r="I99" i="7" s="1"/>
  <c r="E100" i="7" s="1"/>
  <c r="C142" i="7"/>
  <c r="D143" i="7"/>
  <c r="F100" i="7" l="1"/>
  <c r="G100" i="7"/>
  <c r="C143" i="7"/>
  <c r="D144" i="7"/>
  <c r="H100" i="7" l="1"/>
  <c r="I100" i="7" s="1"/>
  <c r="E101" i="7" s="1"/>
  <c r="D145" i="7"/>
  <c r="C144" i="7"/>
  <c r="G101" i="7" l="1"/>
  <c r="F101" i="7"/>
  <c r="H101" i="7" s="1"/>
  <c r="I101" i="7" s="1"/>
  <c r="E102" i="7" s="1"/>
  <c r="C145" i="7"/>
  <c r="D146" i="7"/>
  <c r="F102" i="7" l="1"/>
  <c r="G102" i="7"/>
  <c r="D147" i="7"/>
  <c r="C146" i="7"/>
  <c r="H102" i="7" l="1"/>
  <c r="I102" i="7" s="1"/>
  <c r="E103" i="7" s="1"/>
  <c r="D148" i="7"/>
  <c r="C147" i="7"/>
  <c r="F103" i="7" l="1"/>
  <c r="G103" i="7"/>
  <c r="D149" i="7"/>
  <c r="C148" i="7"/>
  <c r="H103" i="7" l="1"/>
  <c r="I103" i="7" s="1"/>
  <c r="E104" i="7" s="1"/>
  <c r="C149" i="7"/>
  <c r="D150" i="7"/>
  <c r="F104" i="7" l="1"/>
  <c r="G104" i="7"/>
  <c r="C150" i="7"/>
  <c r="D151" i="7"/>
  <c r="H104" i="7" l="1"/>
  <c r="I104" i="7" s="1"/>
  <c r="E105" i="7" s="1"/>
  <c r="D152" i="7"/>
  <c r="C151" i="7"/>
  <c r="G105" i="7" l="1"/>
  <c r="F105" i="7"/>
  <c r="H105" i="7" s="1"/>
  <c r="I105" i="7" s="1"/>
  <c r="E106" i="7" s="1"/>
  <c r="C152" i="7"/>
  <c r="D153" i="7"/>
  <c r="F106" i="7" l="1"/>
  <c r="G106" i="7"/>
  <c r="C153" i="7"/>
  <c r="D154" i="7"/>
  <c r="H106" i="7" l="1"/>
  <c r="I106" i="7" s="1"/>
  <c r="E107" i="7" s="1"/>
  <c r="C154" i="7"/>
  <c r="D155" i="7"/>
  <c r="G107" i="7" l="1"/>
  <c r="F107" i="7"/>
  <c r="H107" i="7" s="1"/>
  <c r="I107" i="7" s="1"/>
  <c r="E108" i="7" s="1"/>
  <c r="D156" i="7"/>
  <c r="C155" i="7"/>
  <c r="F108" i="7" l="1"/>
  <c r="G108" i="7"/>
  <c r="D157" i="7"/>
  <c r="C156" i="7"/>
  <c r="H108" i="7" l="1"/>
  <c r="I108" i="7" s="1"/>
  <c r="E109" i="7" s="1"/>
  <c r="D158" i="7"/>
  <c r="C157" i="7"/>
  <c r="G109" i="7" l="1"/>
  <c r="F109" i="7"/>
  <c r="H109" i="7" s="1"/>
  <c r="I109" i="7" s="1"/>
  <c r="E110" i="7" s="1"/>
  <c r="D159" i="7"/>
  <c r="C158" i="7"/>
  <c r="G110" i="7" l="1"/>
  <c r="F110" i="7"/>
  <c r="H110" i="7" s="1"/>
  <c r="I110" i="7" s="1"/>
  <c r="E111" i="7" s="1"/>
  <c r="D160" i="7"/>
  <c r="C159" i="7"/>
  <c r="F111" i="7" l="1"/>
  <c r="G111" i="7"/>
  <c r="C160" i="7"/>
  <c r="D161" i="7"/>
  <c r="H111" i="7" l="1"/>
  <c r="I111" i="7" s="1"/>
  <c r="E112" i="7" s="1"/>
  <c r="D162" i="7"/>
  <c r="C161" i="7"/>
  <c r="F112" i="7" l="1"/>
  <c r="G112" i="7"/>
  <c r="C162" i="7"/>
  <c r="D163" i="7"/>
  <c r="H112" i="7" l="1"/>
  <c r="I112" i="7" s="1"/>
  <c r="E113" i="7" s="1"/>
  <c r="C163" i="7"/>
  <c r="D164" i="7"/>
  <c r="G113" i="7" l="1"/>
  <c r="F113" i="7"/>
  <c r="H113" i="7" s="1"/>
  <c r="I113" i="7" s="1"/>
  <c r="E114" i="7" s="1"/>
  <c r="D165" i="7"/>
  <c r="C164" i="7"/>
  <c r="F114" i="7" l="1"/>
  <c r="G114" i="7"/>
  <c r="D166" i="7"/>
  <c r="C165" i="7"/>
  <c r="H114" i="7" l="1"/>
  <c r="I114" i="7" s="1"/>
  <c r="E115" i="7" s="1"/>
  <c r="C166" i="7"/>
  <c r="D167" i="7"/>
  <c r="F115" i="7" l="1"/>
  <c r="G115" i="7"/>
  <c r="C167" i="7"/>
  <c r="D168" i="7"/>
  <c r="H115" i="7" l="1"/>
  <c r="I115" i="7" s="1"/>
  <c r="E116" i="7" s="1"/>
  <c r="C168" i="7"/>
  <c r="D169" i="7"/>
  <c r="F116" i="7" l="1"/>
  <c r="G116" i="7"/>
  <c r="D170" i="7"/>
  <c r="C169" i="7"/>
  <c r="H116" i="7" l="1"/>
  <c r="I116" i="7" s="1"/>
  <c r="E117" i="7" s="1"/>
  <c r="D171" i="7"/>
  <c r="C170" i="7"/>
  <c r="G117" i="7" l="1"/>
  <c r="F117" i="7"/>
  <c r="H117" i="7" s="1"/>
  <c r="I117" i="7" s="1"/>
  <c r="E118" i="7" s="1"/>
  <c r="D172" i="7"/>
  <c r="C171" i="7"/>
  <c r="F118" i="7" l="1"/>
  <c r="G118" i="7"/>
  <c r="D173" i="7"/>
  <c r="C172" i="7"/>
  <c r="H118" i="7" l="1"/>
  <c r="I118" i="7" s="1"/>
  <c r="E119" i="7" s="1"/>
  <c r="C173" i="7"/>
  <c r="D174" i="7"/>
  <c r="F119" i="7" l="1"/>
  <c r="G119" i="7"/>
  <c r="D175" i="7"/>
  <c r="C174" i="7"/>
  <c r="H119" i="7" l="1"/>
  <c r="I119" i="7" s="1"/>
  <c r="E120" i="7" s="1"/>
  <c r="D176" i="7"/>
  <c r="C175" i="7"/>
  <c r="F120" i="7" l="1"/>
  <c r="G120" i="7"/>
  <c r="C176" i="7"/>
  <c r="D177" i="7"/>
  <c r="H120" i="7" l="1"/>
  <c r="I120" i="7" s="1"/>
  <c r="E121" i="7" s="1"/>
  <c r="C177" i="7"/>
  <c r="D178" i="7"/>
  <c r="G121" i="7" l="1"/>
  <c r="F121" i="7"/>
  <c r="H121" i="7" s="1"/>
  <c r="I121" i="7"/>
  <c r="E122" i="7" s="1"/>
  <c r="D179" i="7"/>
  <c r="C178" i="7"/>
  <c r="F122" i="7" l="1"/>
  <c r="G122" i="7"/>
  <c r="D180" i="7"/>
  <c r="C179" i="7"/>
  <c r="H122" i="7" l="1"/>
  <c r="I122" i="7" s="1"/>
  <c r="E123" i="7" s="1"/>
  <c r="D181" i="7"/>
  <c r="C180" i="7"/>
  <c r="F123" i="7" l="1"/>
  <c r="G123" i="7"/>
  <c r="C181" i="7"/>
  <c r="D182" i="7"/>
  <c r="H123" i="7" l="1"/>
  <c r="I123" i="7" s="1"/>
  <c r="E124" i="7" s="1"/>
  <c r="D183" i="7"/>
  <c r="C182" i="7"/>
  <c r="G124" i="7" l="1"/>
  <c r="F124" i="7"/>
  <c r="H124" i="7" s="1"/>
  <c r="I124" i="7" s="1"/>
  <c r="E125" i="7" s="1"/>
  <c r="D184" i="7"/>
  <c r="C183" i="7"/>
  <c r="G125" i="7" l="1"/>
  <c r="F125" i="7"/>
  <c r="D185" i="7"/>
  <c r="C184" i="7"/>
  <c r="H125" i="7" l="1"/>
  <c r="I125" i="7" s="1"/>
  <c r="E126" i="7" s="1"/>
  <c r="F126" i="7"/>
  <c r="G126" i="7"/>
  <c r="C185" i="7"/>
  <c r="D186" i="7"/>
  <c r="H126" i="7" l="1"/>
  <c r="I126" i="7" s="1"/>
  <c r="E127" i="7" s="1"/>
  <c r="D187" i="7"/>
  <c r="C186" i="7"/>
  <c r="F127" i="7" l="1"/>
  <c r="G127" i="7"/>
  <c r="D188" i="7"/>
  <c r="C187" i="7"/>
  <c r="H127" i="7" l="1"/>
  <c r="I127" i="7" s="1"/>
  <c r="E128" i="7" s="1"/>
  <c r="D189" i="7"/>
  <c r="C188" i="7"/>
  <c r="F128" i="7" l="1"/>
  <c r="G128" i="7"/>
  <c r="D190" i="7"/>
  <c r="C189" i="7"/>
  <c r="H128" i="7" l="1"/>
  <c r="I128" i="7" s="1"/>
  <c r="E129" i="7" s="1"/>
  <c r="D191" i="7"/>
  <c r="C190" i="7"/>
  <c r="G129" i="7" l="1"/>
  <c r="F129" i="7"/>
  <c r="H129" i="7" s="1"/>
  <c r="I129" i="7" s="1"/>
  <c r="E130" i="7" s="1"/>
  <c r="C191" i="7"/>
  <c r="D192" i="7"/>
  <c r="G130" i="7" l="1"/>
  <c r="F130" i="7"/>
  <c r="C192" i="7"/>
  <c r="D193" i="7"/>
  <c r="H130" i="7" l="1"/>
  <c r="I130" i="7" s="1"/>
  <c r="E131" i="7" s="1"/>
  <c r="G131" i="7"/>
  <c r="F131" i="7"/>
  <c r="H131" i="7" s="1"/>
  <c r="I131" i="7"/>
  <c r="E132" i="7" s="1"/>
  <c r="D194" i="7"/>
  <c r="C193" i="7"/>
  <c r="F132" i="7" l="1"/>
  <c r="G132" i="7"/>
  <c r="D195" i="7"/>
  <c r="C194" i="7"/>
  <c r="H132" i="7" l="1"/>
  <c r="I132" i="7" s="1"/>
  <c r="E133" i="7" s="1"/>
  <c r="C195" i="7"/>
  <c r="D196" i="7"/>
  <c r="G133" i="7" l="1"/>
  <c r="F133" i="7"/>
  <c r="H133" i="7" s="1"/>
  <c r="I133" i="7" s="1"/>
  <c r="E134" i="7" s="1"/>
  <c r="C196" i="7"/>
  <c r="D197" i="7"/>
  <c r="F134" i="7" l="1"/>
  <c r="G134" i="7"/>
  <c r="D198" i="7"/>
  <c r="C197" i="7"/>
  <c r="H134" i="7" l="1"/>
  <c r="I134" i="7" s="1"/>
  <c r="E135" i="7" s="1"/>
  <c r="D199" i="7"/>
  <c r="C198" i="7"/>
  <c r="F135" i="7" l="1"/>
  <c r="G135" i="7"/>
  <c r="D200" i="7"/>
  <c r="C199" i="7"/>
  <c r="H135" i="7" l="1"/>
  <c r="I135" i="7" s="1"/>
  <c r="E136" i="7" s="1"/>
  <c r="D201" i="7"/>
  <c r="C200" i="7"/>
  <c r="F136" i="7" l="1"/>
  <c r="G136" i="7"/>
  <c r="C201" i="7"/>
  <c r="D202" i="7"/>
  <c r="H136" i="7" l="1"/>
  <c r="I136" i="7" s="1"/>
  <c r="E137" i="7" s="1"/>
  <c r="D203" i="7"/>
  <c r="C202" i="7"/>
  <c r="G137" i="7" l="1"/>
  <c r="F137" i="7"/>
  <c r="H137" i="7" s="1"/>
  <c r="I137" i="7"/>
  <c r="E138" i="7" s="1"/>
  <c r="D204" i="7"/>
  <c r="C203" i="7"/>
  <c r="G138" i="7" l="1"/>
  <c r="F138" i="7"/>
  <c r="D205" i="7"/>
  <c r="C204" i="7"/>
  <c r="H138" i="7" l="1"/>
  <c r="I138" i="7" s="1"/>
  <c r="E139" i="7" s="1"/>
  <c r="F139" i="7"/>
  <c r="G139" i="7"/>
  <c r="C205" i="7"/>
  <c r="D206" i="7"/>
  <c r="H139" i="7" l="1"/>
  <c r="I139" i="7" s="1"/>
  <c r="E140" i="7" s="1"/>
  <c r="D207" i="7"/>
  <c r="C206" i="7"/>
  <c r="F140" i="7" l="1"/>
  <c r="G140" i="7"/>
  <c r="C207" i="7"/>
  <c r="D208" i="7"/>
  <c r="H140" i="7" l="1"/>
  <c r="I140" i="7" s="1"/>
  <c r="E141" i="7" s="1"/>
  <c r="D209" i="7"/>
  <c r="C208" i="7"/>
  <c r="G141" i="7" l="1"/>
  <c r="F141" i="7"/>
  <c r="H141" i="7" s="1"/>
  <c r="I141" i="7"/>
  <c r="E142" i="7" s="1"/>
  <c r="D210" i="7"/>
  <c r="C209" i="7"/>
  <c r="G142" i="7" l="1"/>
  <c r="F142" i="7"/>
  <c r="H142" i="7" s="1"/>
  <c r="I142" i="7" s="1"/>
  <c r="E143" i="7" s="1"/>
  <c r="C210" i="7"/>
  <c r="D211" i="7"/>
  <c r="F143" i="7" l="1"/>
  <c r="G143" i="7"/>
  <c r="D212" i="7"/>
  <c r="C211" i="7"/>
  <c r="H143" i="7" l="1"/>
  <c r="I143" i="7" s="1"/>
  <c r="E144" i="7" s="1"/>
  <c r="C212" i="7"/>
  <c r="D213" i="7"/>
  <c r="F144" i="7" l="1"/>
  <c r="G144" i="7"/>
  <c r="C213" i="7"/>
  <c r="D214" i="7"/>
  <c r="H144" i="7" l="1"/>
  <c r="I144" i="7" s="1"/>
  <c r="E145" i="7" s="1"/>
  <c r="D215" i="7"/>
  <c r="C214" i="7"/>
  <c r="G145" i="7" l="1"/>
  <c r="F145" i="7"/>
  <c r="H145" i="7" s="1"/>
  <c r="I145" i="7" s="1"/>
  <c r="E146" i="7" s="1"/>
  <c r="D216" i="7"/>
  <c r="C215" i="7"/>
  <c r="F146" i="7" l="1"/>
  <c r="G146" i="7"/>
  <c r="C216" i="7"/>
  <c r="D217" i="7"/>
  <c r="H146" i="7" l="1"/>
  <c r="I146" i="7" s="1"/>
  <c r="E147" i="7" s="1"/>
  <c r="C217" i="7"/>
  <c r="D218" i="7"/>
  <c r="F147" i="7" l="1"/>
  <c r="G147" i="7"/>
  <c r="D219" i="7"/>
  <c r="C218" i="7"/>
  <c r="H147" i="7" l="1"/>
  <c r="I147" i="7" s="1"/>
  <c r="E148" i="7" s="1"/>
  <c r="D220" i="7"/>
  <c r="C219" i="7"/>
  <c r="F148" i="7" l="1"/>
  <c r="G148" i="7"/>
  <c r="D221" i="7"/>
  <c r="C220" i="7"/>
  <c r="H148" i="7" l="1"/>
  <c r="I148" i="7" s="1"/>
  <c r="E149" i="7" s="1"/>
  <c r="C221" i="7"/>
  <c r="D222" i="7"/>
  <c r="G149" i="7" l="1"/>
  <c r="F149" i="7"/>
  <c r="D223" i="7"/>
  <c r="C222" i="7"/>
  <c r="H149" i="7" l="1"/>
  <c r="I149" i="7" s="1"/>
  <c r="E150" i="7" s="1"/>
  <c r="F150" i="7" s="1"/>
  <c r="C223" i="7"/>
  <c r="D224" i="7"/>
  <c r="G150" i="7" l="1"/>
  <c r="H150" i="7" s="1"/>
  <c r="I150" i="7" s="1"/>
  <c r="E151" i="7" s="1"/>
  <c r="D225" i="7"/>
  <c r="C224" i="7"/>
  <c r="F151" i="7" l="1"/>
  <c r="G151" i="7"/>
  <c r="D226" i="7"/>
  <c r="C225" i="7"/>
  <c r="H151" i="7" l="1"/>
  <c r="I151" i="7" s="1"/>
  <c r="E152" i="7" s="1"/>
  <c r="C226" i="7"/>
  <c r="D227" i="7"/>
  <c r="G152" i="7" l="1"/>
  <c r="F152" i="7"/>
  <c r="D228" i="7"/>
  <c r="C227" i="7"/>
  <c r="H152" i="7" l="1"/>
  <c r="I152" i="7" s="1"/>
  <c r="E153" i="7" s="1"/>
  <c r="G153" i="7"/>
  <c r="F153" i="7"/>
  <c r="D229" i="7"/>
  <c r="C228" i="7"/>
  <c r="H153" i="7" l="1"/>
  <c r="I153" i="7" s="1"/>
  <c r="E154" i="7" s="1"/>
  <c r="F154" i="7" s="1"/>
  <c r="D230" i="7"/>
  <c r="C229" i="7"/>
  <c r="G154" i="7" l="1"/>
  <c r="H154" i="7" s="1"/>
  <c r="I154" i="7" s="1"/>
  <c r="E155" i="7" s="1"/>
  <c r="C230" i="7"/>
  <c r="D231" i="7"/>
  <c r="F155" i="7" l="1"/>
  <c r="G155" i="7"/>
  <c r="D232" i="7"/>
  <c r="C231" i="7"/>
  <c r="H155" i="7" l="1"/>
  <c r="I155" i="7" s="1"/>
  <c r="E156" i="7" s="1"/>
  <c r="G156" i="7" s="1"/>
  <c r="D233" i="7"/>
  <c r="C232" i="7"/>
  <c r="F156" i="7" l="1"/>
  <c r="H156" i="7" s="1"/>
  <c r="I156" i="7" s="1"/>
  <c r="E157" i="7" s="1"/>
  <c r="C233" i="7"/>
  <c r="D234" i="7"/>
  <c r="G157" i="7" l="1"/>
  <c r="F157" i="7"/>
  <c r="H157" i="7" s="1"/>
  <c r="I157" i="7" s="1"/>
  <c r="E158" i="7" s="1"/>
  <c r="D235" i="7"/>
  <c r="C234" i="7"/>
  <c r="F158" i="7" l="1"/>
  <c r="G158" i="7"/>
  <c r="C235" i="7"/>
  <c r="D236" i="7"/>
  <c r="H158" i="7" l="1"/>
  <c r="I158" i="7" s="1"/>
  <c r="E159" i="7" s="1"/>
  <c r="C236" i="7"/>
  <c r="D237" i="7"/>
  <c r="F159" i="7" l="1"/>
  <c r="G159" i="7"/>
  <c r="D238" i="7"/>
  <c r="C237" i="7"/>
  <c r="H159" i="7" l="1"/>
  <c r="I159" i="7" s="1"/>
  <c r="E160" i="7" s="1"/>
  <c r="D239" i="7"/>
  <c r="C238" i="7"/>
  <c r="F160" i="7" l="1"/>
  <c r="G160" i="7"/>
  <c r="D240" i="7"/>
  <c r="C239" i="7"/>
  <c r="H160" i="7" l="1"/>
  <c r="I160" i="7" s="1"/>
  <c r="E161" i="7" s="1"/>
  <c r="D241" i="7"/>
  <c r="C240" i="7"/>
  <c r="G161" i="7" l="1"/>
  <c r="F161" i="7"/>
  <c r="H161" i="7" s="1"/>
  <c r="I161" i="7" s="1"/>
  <c r="E162" i="7" s="1"/>
  <c r="C241" i="7"/>
  <c r="D242" i="7"/>
  <c r="F162" i="7" l="1"/>
  <c r="G162" i="7"/>
  <c r="C242" i="7"/>
  <c r="D243" i="7"/>
  <c r="H162" i="7" l="1"/>
  <c r="I162" i="7" s="1"/>
  <c r="E163" i="7" s="1"/>
  <c r="C243" i="7"/>
  <c r="D244" i="7"/>
  <c r="G163" i="7" l="1"/>
  <c r="F163" i="7"/>
  <c r="H163" i="7" s="1"/>
  <c r="I163" i="7" s="1"/>
  <c r="E164" i="7" s="1"/>
  <c r="D245" i="7"/>
  <c r="C244" i="7"/>
  <c r="F164" i="7" l="1"/>
  <c r="G164" i="7"/>
  <c r="D246" i="7"/>
  <c r="C245" i="7"/>
  <c r="H164" i="7" l="1"/>
  <c r="I164" i="7" s="1"/>
  <c r="E165" i="7" s="1"/>
  <c r="C246" i="7"/>
  <c r="D247" i="7"/>
  <c r="G165" i="7" l="1"/>
  <c r="F165" i="7"/>
  <c r="D248" i="7"/>
  <c r="C247" i="7"/>
  <c r="H165" i="7" l="1"/>
  <c r="I165" i="7" s="1"/>
  <c r="E166" i="7" s="1"/>
  <c r="F166" i="7"/>
  <c r="G166" i="7"/>
  <c r="D249" i="7"/>
  <c r="C248" i="7"/>
  <c r="H166" i="7" l="1"/>
  <c r="I166" i="7" s="1"/>
  <c r="E167" i="7" s="1"/>
  <c r="D250" i="7"/>
  <c r="C249" i="7"/>
  <c r="F167" i="7" l="1"/>
  <c r="G167" i="7"/>
  <c r="D251" i="7"/>
  <c r="C250" i="7"/>
  <c r="H167" i="7" l="1"/>
  <c r="I167" i="7" s="1"/>
  <c r="E168" i="7" s="1"/>
  <c r="C251" i="7"/>
  <c r="D252" i="7"/>
  <c r="F168" i="7" l="1"/>
  <c r="G168" i="7"/>
  <c r="C252" i="7"/>
  <c r="D253" i="7"/>
  <c r="H168" i="7" l="1"/>
  <c r="I168" i="7" s="1"/>
  <c r="E169" i="7" s="1"/>
  <c r="D254" i="7"/>
  <c r="C253" i="7"/>
  <c r="G169" i="7" l="1"/>
  <c r="F169" i="7"/>
  <c r="H169" i="7" s="1"/>
  <c r="I169" i="7" s="1"/>
  <c r="E170" i="7" s="1"/>
  <c r="D255" i="7"/>
  <c r="C254" i="7"/>
  <c r="F170" i="7" l="1"/>
  <c r="G170" i="7"/>
  <c r="D256" i="7"/>
  <c r="C255" i="7"/>
  <c r="H170" i="7" l="1"/>
  <c r="I170" i="7" s="1"/>
  <c r="E171" i="7" s="1"/>
  <c r="D257" i="7"/>
  <c r="C256" i="7"/>
  <c r="F171" i="7" l="1"/>
  <c r="G171" i="7"/>
  <c r="C257" i="7"/>
  <c r="D258" i="7"/>
  <c r="H171" i="7" l="1"/>
  <c r="I171" i="7" s="1"/>
  <c r="E172" i="7" s="1"/>
  <c r="C258" i="7"/>
  <c r="D259" i="7"/>
  <c r="F172" i="7" l="1"/>
  <c r="G172" i="7"/>
  <c r="D260" i="7"/>
  <c r="C259" i="7"/>
  <c r="H172" i="7" l="1"/>
  <c r="I172" i="7" s="1"/>
  <c r="E173" i="7" s="1"/>
  <c r="G173" i="7"/>
  <c r="F173" i="7"/>
  <c r="H173" i="7" s="1"/>
  <c r="I173" i="7" s="1"/>
  <c r="E174" i="7" s="1"/>
  <c r="C260" i="7"/>
  <c r="D261" i="7"/>
  <c r="F174" i="7" l="1"/>
  <c r="G174" i="7"/>
  <c r="D262" i="7"/>
  <c r="C261" i="7"/>
  <c r="H174" i="7" l="1"/>
  <c r="I174" i="7" s="1"/>
  <c r="E175" i="7" s="1"/>
  <c r="C262" i="7"/>
  <c r="D263" i="7"/>
  <c r="F175" i="7" l="1"/>
  <c r="G175" i="7"/>
  <c r="C263" i="7"/>
  <c r="D264" i="7"/>
  <c r="H175" i="7" l="1"/>
  <c r="I175" i="7" s="1"/>
  <c r="E176" i="7" s="1"/>
  <c r="D265" i="7"/>
  <c r="C264" i="7"/>
  <c r="F176" i="7" l="1"/>
  <c r="G176" i="7"/>
  <c r="D266" i="7"/>
  <c r="C265" i="7"/>
  <c r="H176" i="7" l="1"/>
  <c r="I176" i="7" s="1"/>
  <c r="E177" i="7" s="1"/>
  <c r="C266" i="7"/>
  <c r="D267" i="7"/>
  <c r="G177" i="7" l="1"/>
  <c r="F177" i="7"/>
  <c r="C267" i="7"/>
  <c r="D268" i="7"/>
  <c r="H177" i="7" l="1"/>
  <c r="I177" i="7" s="1"/>
  <c r="E178" i="7" s="1"/>
  <c r="D269" i="7"/>
  <c r="C268" i="7"/>
  <c r="F178" i="7" l="1"/>
  <c r="G178" i="7"/>
  <c r="D270" i="7"/>
  <c r="C269" i="7"/>
  <c r="H178" i="7" l="1"/>
  <c r="I178" i="7" s="1"/>
  <c r="E179" i="7" s="1"/>
  <c r="C270" i="7"/>
  <c r="D271" i="7"/>
  <c r="F179" i="7" l="1"/>
  <c r="G179" i="7"/>
  <c r="D272" i="7"/>
  <c r="C271" i="7"/>
  <c r="H179" i="7" l="1"/>
  <c r="I179" i="7" s="1"/>
  <c r="E180" i="7" s="1"/>
  <c r="D273" i="7"/>
  <c r="C272" i="7"/>
  <c r="G180" i="7" l="1"/>
  <c r="F180" i="7"/>
  <c r="H180" i="7" s="1"/>
  <c r="I180" i="7" s="1"/>
  <c r="E181" i="7" s="1"/>
  <c r="D274" i="7"/>
  <c r="C273" i="7"/>
  <c r="G181" i="7" l="1"/>
  <c r="F181" i="7"/>
  <c r="H181" i="7" s="1"/>
  <c r="I181" i="7" s="1"/>
  <c r="E182" i="7" s="1"/>
  <c r="D275" i="7"/>
  <c r="C274" i="7"/>
  <c r="F182" i="7" l="1"/>
  <c r="G182" i="7"/>
  <c r="D276" i="7"/>
  <c r="C275" i="7"/>
  <c r="H182" i="7" l="1"/>
  <c r="I182" i="7" s="1"/>
  <c r="E183" i="7" s="1"/>
  <c r="C276" i="7"/>
  <c r="D277" i="7"/>
  <c r="F183" i="7" l="1"/>
  <c r="G183" i="7"/>
  <c r="D278" i="7"/>
  <c r="C277" i="7"/>
  <c r="H183" i="7" l="1"/>
  <c r="I183" i="7" s="1"/>
  <c r="E184" i="7" s="1"/>
  <c r="D279" i="7"/>
  <c r="C278" i="7"/>
  <c r="F184" i="7" l="1"/>
  <c r="G184" i="7"/>
  <c r="D280" i="7"/>
  <c r="C279" i="7"/>
  <c r="H184" i="7" l="1"/>
  <c r="I184" i="7" s="1"/>
  <c r="E185" i="7" s="1"/>
  <c r="C280" i="7"/>
  <c r="D281" i="7"/>
  <c r="G185" i="7" l="1"/>
  <c r="F185" i="7"/>
  <c r="H185" i="7" s="1"/>
  <c r="I185" i="7" s="1"/>
  <c r="E186" i="7" s="1"/>
  <c r="C281" i="7"/>
  <c r="D282" i="7"/>
  <c r="F186" i="7" l="1"/>
  <c r="G186" i="7"/>
  <c r="D283" i="7"/>
  <c r="C282" i="7"/>
  <c r="H186" i="7" l="1"/>
  <c r="I186" i="7" s="1"/>
  <c r="E187" i="7" s="1"/>
  <c r="D284" i="7"/>
  <c r="C283" i="7"/>
  <c r="F187" i="7" l="1"/>
  <c r="G187" i="7"/>
  <c r="D285" i="7"/>
  <c r="C284" i="7"/>
  <c r="H187" i="7" l="1"/>
  <c r="I187" i="7" s="1"/>
  <c r="E188" i="7" s="1"/>
  <c r="C285" i="7"/>
  <c r="D286" i="7"/>
  <c r="F188" i="7" l="1"/>
  <c r="G188" i="7"/>
  <c r="D287" i="7"/>
  <c r="C286" i="7"/>
  <c r="H188" i="7" l="1"/>
  <c r="I188" i="7" s="1"/>
  <c r="E189" i="7" s="1"/>
  <c r="D288" i="7"/>
  <c r="C287" i="7"/>
  <c r="G189" i="7" l="1"/>
  <c r="F189" i="7"/>
  <c r="D289" i="7"/>
  <c r="C288" i="7"/>
  <c r="H189" i="7" l="1"/>
  <c r="I189" i="7" s="1"/>
  <c r="E190" i="7" s="1"/>
  <c r="G190" i="7"/>
  <c r="F190" i="7"/>
  <c r="H190" i="7" s="1"/>
  <c r="I190" i="7" s="1"/>
  <c r="E191" i="7" s="1"/>
  <c r="D290" i="7"/>
  <c r="C289" i="7"/>
  <c r="F191" i="7" l="1"/>
  <c r="G191" i="7"/>
  <c r="C290" i="7"/>
  <c r="D291" i="7"/>
  <c r="H191" i="7" l="1"/>
  <c r="I191" i="7" s="1"/>
  <c r="E192" i="7" s="1"/>
  <c r="C291" i="7"/>
  <c r="D292" i="7"/>
  <c r="F192" i="7" l="1"/>
  <c r="G192" i="7"/>
  <c r="C292" i="7"/>
  <c r="D293" i="7"/>
  <c r="H192" i="7" l="1"/>
  <c r="I192" i="7" s="1"/>
  <c r="E193" i="7" s="1"/>
  <c r="G193" i="7" s="1"/>
  <c r="C293" i="7"/>
  <c r="D294" i="7"/>
  <c r="F193" i="7" l="1"/>
  <c r="H193" i="7" s="1"/>
  <c r="I193" i="7" s="1"/>
  <c r="E194" i="7" s="1"/>
  <c r="D295" i="7"/>
  <c r="C294" i="7"/>
  <c r="G194" i="7" l="1"/>
  <c r="F194" i="7"/>
  <c r="D296" i="7"/>
  <c r="C295" i="7"/>
  <c r="H194" i="7" l="1"/>
  <c r="I194" i="7" s="1"/>
  <c r="E195" i="7" s="1"/>
  <c r="C296" i="7"/>
  <c r="D297" i="7"/>
  <c r="F195" i="7" l="1"/>
  <c r="G195" i="7"/>
  <c r="D298" i="7"/>
  <c r="C297" i="7"/>
  <c r="H195" i="7" l="1"/>
  <c r="I195" i="7" s="1"/>
  <c r="E196" i="7" s="1"/>
  <c r="F196" i="7" s="1"/>
  <c r="G196" i="7"/>
  <c r="H196" i="7" s="1"/>
  <c r="I196" i="7" s="1"/>
  <c r="E197" i="7" s="1"/>
  <c r="C298" i="7"/>
  <c r="D299" i="7"/>
  <c r="G197" i="7" l="1"/>
  <c r="F197" i="7"/>
  <c r="H197" i="7" s="1"/>
  <c r="I197" i="7" s="1"/>
  <c r="E198" i="7" s="1"/>
  <c r="D300" i="7"/>
  <c r="C299" i="7"/>
  <c r="F198" i="7" l="1"/>
  <c r="G198" i="7"/>
  <c r="C300" i="7"/>
  <c r="D301" i="7"/>
  <c r="H198" i="7" l="1"/>
  <c r="I198" i="7" s="1"/>
  <c r="E199" i="7" s="1"/>
  <c r="C301" i="7"/>
  <c r="D302" i="7"/>
  <c r="G199" i="7" l="1"/>
  <c r="F199" i="7"/>
  <c r="C302" i="7"/>
  <c r="D303" i="7"/>
  <c r="H199" i="7" l="1"/>
  <c r="I199" i="7" s="1"/>
  <c r="E200" i="7" s="1"/>
  <c r="D304" i="7"/>
  <c r="C303" i="7"/>
  <c r="G200" i="7" l="1"/>
  <c r="F200" i="7"/>
  <c r="H200" i="7" s="1"/>
  <c r="I200" i="7" s="1"/>
  <c r="E201" i="7" s="1"/>
  <c r="D305" i="7"/>
  <c r="C304" i="7"/>
  <c r="G201" i="7" l="1"/>
  <c r="F201" i="7"/>
  <c r="H201" i="7" s="1"/>
  <c r="I201" i="7" s="1"/>
  <c r="E202" i="7" s="1"/>
  <c r="C305" i="7"/>
  <c r="D306" i="7"/>
  <c r="F202" i="7" l="1"/>
  <c r="G202" i="7"/>
  <c r="D307" i="7"/>
  <c r="C306" i="7"/>
  <c r="H202" i="7" l="1"/>
  <c r="I202" i="7" s="1"/>
  <c r="E203" i="7" s="1"/>
  <c r="D308" i="7"/>
  <c r="C307" i="7"/>
  <c r="F203" i="7" l="1"/>
  <c r="G203" i="7"/>
  <c r="D309" i="7"/>
  <c r="C308" i="7"/>
  <c r="H203" i="7" l="1"/>
  <c r="I203" i="7" s="1"/>
  <c r="E204" i="7" s="1"/>
  <c r="F204" i="7" s="1"/>
  <c r="D310" i="7"/>
  <c r="C309" i="7"/>
  <c r="G204" i="7" l="1"/>
  <c r="H204" i="7" s="1"/>
  <c r="I204" i="7" s="1"/>
  <c r="E205" i="7" s="1"/>
  <c r="D311" i="7"/>
  <c r="C310" i="7"/>
  <c r="G205" i="7" l="1"/>
  <c r="F205" i="7"/>
  <c r="D312" i="7"/>
  <c r="C311" i="7"/>
  <c r="H205" i="7" l="1"/>
  <c r="I205" i="7" s="1"/>
  <c r="E206" i="7" s="1"/>
  <c r="F206" i="7" s="1"/>
  <c r="C312" i="7"/>
  <c r="D313" i="7"/>
  <c r="G206" i="7" l="1"/>
  <c r="H206" i="7"/>
  <c r="I206" i="7" s="1"/>
  <c r="E207" i="7" s="1"/>
  <c r="C313" i="7"/>
  <c r="D314" i="7"/>
  <c r="F207" i="7" l="1"/>
  <c r="G207" i="7"/>
  <c r="D315" i="7"/>
  <c r="C314" i="7"/>
  <c r="H207" i="7" l="1"/>
  <c r="I207" i="7" s="1"/>
  <c r="E208" i="7" s="1"/>
  <c r="D316" i="7"/>
  <c r="C315" i="7"/>
  <c r="F208" i="7" l="1"/>
  <c r="G208" i="7"/>
  <c r="C316" i="7"/>
  <c r="D317" i="7"/>
  <c r="H208" i="7" l="1"/>
  <c r="I208" i="7" s="1"/>
  <c r="E209" i="7" s="1"/>
  <c r="D318" i="7"/>
  <c r="C317" i="7"/>
  <c r="G209" i="7" l="1"/>
  <c r="F209" i="7"/>
  <c r="C318" i="7"/>
  <c r="D319" i="7"/>
  <c r="H209" i="7" l="1"/>
  <c r="I209" i="7" s="1"/>
  <c r="E210" i="7" s="1"/>
  <c r="F210" i="7" s="1"/>
  <c r="G210" i="7"/>
  <c r="D320" i="7"/>
  <c r="C319" i="7"/>
  <c r="H210" i="7" l="1"/>
  <c r="I210" i="7" s="1"/>
  <c r="E211" i="7" s="1"/>
  <c r="C320" i="7"/>
  <c r="D321" i="7"/>
  <c r="G211" i="7" l="1"/>
  <c r="F211" i="7"/>
  <c r="H211" i="7" s="1"/>
  <c r="I211" i="7" s="1"/>
  <c r="E212" i="7" s="1"/>
  <c r="C321" i="7"/>
  <c r="D322" i="7"/>
  <c r="F212" i="7" l="1"/>
  <c r="G212" i="7"/>
  <c r="D323" i="7"/>
  <c r="C322" i="7"/>
  <c r="H212" i="7" l="1"/>
  <c r="I212" i="7" s="1"/>
  <c r="E213" i="7" s="1"/>
  <c r="D324" i="7"/>
  <c r="C323" i="7"/>
  <c r="G213" i="7" l="1"/>
  <c r="F213" i="7"/>
  <c r="D325" i="7"/>
  <c r="C324" i="7"/>
  <c r="H213" i="7" l="1"/>
  <c r="I213" i="7" s="1"/>
  <c r="E214" i="7" s="1"/>
  <c r="G214" i="7"/>
  <c r="F214" i="7"/>
  <c r="D326" i="7"/>
  <c r="C325" i="7"/>
  <c r="H214" i="7" l="1"/>
  <c r="I214" i="7" s="1"/>
  <c r="E215" i="7" s="1"/>
  <c r="F215" i="7"/>
  <c r="G215" i="7"/>
  <c r="C326" i="7"/>
  <c r="D327" i="7"/>
  <c r="H215" i="7" l="1"/>
  <c r="I215" i="7" s="1"/>
  <c r="E216" i="7" s="1"/>
  <c r="C327" i="7"/>
  <c r="D328" i="7"/>
  <c r="F216" i="7" l="1"/>
  <c r="G216" i="7"/>
  <c r="D329" i="7"/>
  <c r="C328" i="7"/>
  <c r="H216" i="7" l="1"/>
  <c r="I216" i="7" s="1"/>
  <c r="E217" i="7" s="1"/>
  <c r="D330" i="7"/>
  <c r="C329" i="7"/>
  <c r="G217" i="7" l="1"/>
  <c r="F217" i="7"/>
  <c r="H217" i="7" s="1"/>
  <c r="I217" i="7"/>
  <c r="E218" i="7" s="1"/>
  <c r="C330" i="7"/>
  <c r="D331" i="7"/>
  <c r="G218" i="7" l="1"/>
  <c r="F218" i="7"/>
  <c r="D332" i="7"/>
  <c r="C331" i="7"/>
  <c r="H218" i="7" l="1"/>
  <c r="I218" i="7" s="1"/>
  <c r="E219" i="7" s="1"/>
  <c r="G219" i="7" s="1"/>
  <c r="D333" i="7"/>
  <c r="C332" i="7"/>
  <c r="F219" i="7" l="1"/>
  <c r="H219" i="7" s="1"/>
  <c r="I219" i="7" s="1"/>
  <c r="E220" i="7" s="1"/>
  <c r="F220" i="7" s="1"/>
  <c r="D334" i="7"/>
  <c r="C333" i="7"/>
  <c r="G220" i="7" l="1"/>
  <c r="H220" i="7"/>
  <c r="I220" i="7" s="1"/>
  <c r="E221" i="7" s="1"/>
  <c r="D335" i="7"/>
  <c r="C334" i="7"/>
  <c r="G221" i="7" l="1"/>
  <c r="F221" i="7"/>
  <c r="H221" i="7" s="1"/>
  <c r="I221" i="7"/>
  <c r="E222" i="7" s="1"/>
  <c r="D336" i="7"/>
  <c r="C335" i="7"/>
  <c r="F222" i="7" l="1"/>
  <c r="G222" i="7"/>
  <c r="D337" i="7"/>
  <c r="C336" i="7"/>
  <c r="H222" i="7" l="1"/>
  <c r="I222" i="7" s="1"/>
  <c r="E223" i="7" s="1"/>
  <c r="D338" i="7"/>
  <c r="C337" i="7"/>
  <c r="F223" i="7" l="1"/>
  <c r="G223" i="7"/>
  <c r="C338" i="7"/>
  <c r="D339" i="7"/>
  <c r="H223" i="7" l="1"/>
  <c r="I223" i="7" s="1"/>
  <c r="E224" i="7" s="1"/>
  <c r="D340" i="7"/>
  <c r="C339" i="7"/>
  <c r="F224" i="7" l="1"/>
  <c r="G224" i="7"/>
  <c r="D341" i="7"/>
  <c r="C340" i="7"/>
  <c r="H224" i="7" l="1"/>
  <c r="I224" i="7" s="1"/>
  <c r="E225" i="7" s="1"/>
  <c r="D342" i="7"/>
  <c r="C341" i="7"/>
  <c r="G225" i="7" l="1"/>
  <c r="F225" i="7"/>
  <c r="H225" i="7" s="1"/>
  <c r="I225" i="7" s="1"/>
  <c r="E226" i="7" s="1"/>
  <c r="C342" i="7"/>
  <c r="D343" i="7"/>
  <c r="G226" i="7" l="1"/>
  <c r="F226" i="7"/>
  <c r="C343" i="7"/>
  <c r="D344" i="7"/>
  <c r="H226" i="7" l="1"/>
  <c r="I226" i="7" s="1"/>
  <c r="E227" i="7" s="1"/>
  <c r="F227" i="7"/>
  <c r="G227" i="7"/>
  <c r="D345" i="7"/>
  <c r="C344" i="7"/>
  <c r="H227" i="7" l="1"/>
  <c r="I227" i="7" s="1"/>
  <c r="E228" i="7" s="1"/>
  <c r="D346" i="7"/>
  <c r="C345" i="7"/>
  <c r="F228" i="7" l="1"/>
  <c r="G228" i="7"/>
  <c r="C346" i="7"/>
  <c r="D347" i="7"/>
  <c r="H228" i="7" l="1"/>
  <c r="I228" i="7" s="1"/>
  <c r="E229" i="7" s="1"/>
  <c r="D348" i="7"/>
  <c r="C347" i="7"/>
  <c r="G229" i="7" l="1"/>
  <c r="F229" i="7"/>
  <c r="H229" i="7" s="1"/>
  <c r="I229" i="7" s="1"/>
  <c r="E230" i="7" s="1"/>
  <c r="D349" i="7"/>
  <c r="C348" i="7"/>
  <c r="G230" i="7" l="1"/>
  <c r="F230" i="7"/>
  <c r="H230" i="7" s="1"/>
  <c r="I230" i="7"/>
  <c r="E231" i="7" s="1"/>
  <c r="D350" i="7"/>
  <c r="C349" i="7"/>
  <c r="F231" i="7" l="1"/>
  <c r="G231" i="7"/>
  <c r="D351" i="7"/>
  <c r="C350" i="7"/>
  <c r="H231" i="7" l="1"/>
  <c r="I231" i="7" s="1"/>
  <c r="E232" i="7" s="1"/>
  <c r="C351" i="7"/>
  <c r="D352" i="7"/>
  <c r="G232" i="7" l="1"/>
  <c r="F232" i="7"/>
  <c r="H232" i="7" s="1"/>
  <c r="I232" i="7"/>
  <c r="E233" i="7" s="1"/>
  <c r="C352" i="7"/>
  <c r="D353" i="7"/>
  <c r="G233" i="7" l="1"/>
  <c r="F233" i="7"/>
  <c r="H233" i="7" s="1"/>
  <c r="I233" i="7" s="1"/>
  <c r="E234" i="7" s="1"/>
  <c r="D354" i="7"/>
  <c r="C353" i="7"/>
  <c r="F234" i="7" l="1"/>
  <c r="G234" i="7"/>
  <c r="D355" i="7"/>
  <c r="C354" i="7"/>
  <c r="H234" i="7" l="1"/>
  <c r="I234" i="7" s="1"/>
  <c r="E235" i="7" s="1"/>
  <c r="C355" i="7"/>
  <c r="D356" i="7"/>
  <c r="F235" i="7" l="1"/>
  <c r="G235" i="7"/>
  <c r="D357" i="7"/>
  <c r="C356" i="7"/>
  <c r="H235" i="7" l="1"/>
  <c r="I235" i="7" s="1"/>
  <c r="E236" i="7" s="1"/>
  <c r="D358" i="7"/>
  <c r="C357" i="7"/>
  <c r="G236" i="7" l="1"/>
  <c r="F236" i="7"/>
  <c r="H236" i="7" s="1"/>
  <c r="I236" i="7" s="1"/>
  <c r="E237" i="7" s="1"/>
  <c r="D359" i="7"/>
  <c r="C358" i="7"/>
  <c r="G237" i="7" l="1"/>
  <c r="F237" i="7"/>
  <c r="D360" i="7"/>
  <c r="C359" i="7"/>
  <c r="H237" i="7" l="1"/>
  <c r="I237" i="7" s="1"/>
  <c r="E238" i="7" s="1"/>
  <c r="F238" i="7" s="1"/>
  <c r="D361" i="7"/>
  <c r="C360" i="7"/>
  <c r="G238" i="7" l="1"/>
  <c r="H238" i="7" s="1"/>
  <c r="I238" i="7" s="1"/>
  <c r="E239" i="7" s="1"/>
  <c r="C361" i="7"/>
  <c r="D362" i="7"/>
  <c r="F239" i="7" l="1"/>
  <c r="G239" i="7"/>
  <c r="H239" i="7"/>
  <c r="I239" i="7" s="1"/>
  <c r="E240" i="7" s="1"/>
  <c r="D363" i="7"/>
  <c r="C362" i="7"/>
  <c r="F240" i="7" l="1"/>
  <c r="G240" i="7"/>
  <c r="C363" i="7"/>
  <c r="D364" i="7"/>
  <c r="H240" i="7" l="1"/>
  <c r="I240" i="7" s="1"/>
  <c r="E241" i="7" s="1"/>
  <c r="D365" i="7"/>
  <c r="C364" i="7"/>
  <c r="G241" i="7" l="1"/>
  <c r="F241" i="7"/>
  <c r="H241" i="7" s="1"/>
  <c r="I241" i="7"/>
  <c r="E242" i="7" s="1"/>
  <c r="D366" i="7"/>
  <c r="C365" i="7"/>
  <c r="F242" i="7" l="1"/>
  <c r="G242" i="7"/>
  <c r="C366" i="7"/>
  <c r="D367" i="7"/>
  <c r="H242" i="7" l="1"/>
  <c r="I242" i="7" s="1"/>
  <c r="E243" i="7" s="1"/>
  <c r="C367" i="7"/>
  <c r="D368" i="7"/>
  <c r="F243" i="7" l="1"/>
  <c r="G243" i="7"/>
  <c r="C368" i="7"/>
  <c r="D369" i="7"/>
  <c r="H243" i="7" l="1"/>
  <c r="I243" i="7" s="1"/>
  <c r="E244" i="7" s="1"/>
  <c r="C369" i="7"/>
  <c r="F244" i="7" l="1"/>
  <c r="G244" i="7"/>
  <c r="H244" i="7" l="1"/>
  <c r="I244" i="7" s="1"/>
  <c r="E245" i="7" s="1"/>
  <c r="F245" i="7" s="1"/>
  <c r="G245" i="7" l="1"/>
  <c r="H245" i="7" s="1"/>
  <c r="I245" i="7" s="1"/>
  <c r="E246" i="7" s="1"/>
  <c r="F246" i="7" l="1"/>
  <c r="G246" i="7"/>
  <c r="H246" i="7" l="1"/>
  <c r="I246" i="7"/>
  <c r="E247" i="7" s="1"/>
  <c r="G247" i="7" l="1"/>
  <c r="F247" i="7"/>
  <c r="H247" i="7" l="1"/>
  <c r="I247" i="7" s="1"/>
  <c r="E248" i="7" s="1"/>
  <c r="F248" i="7" l="1"/>
  <c r="G248" i="7"/>
  <c r="H248" i="7" l="1"/>
  <c r="I248" i="7" s="1"/>
  <c r="E249" i="7" s="1"/>
  <c r="G249" i="7" l="1"/>
  <c r="F249" i="7"/>
  <c r="H249" i="7" l="1"/>
  <c r="I249" i="7" s="1"/>
  <c r="E250" i="7" s="1"/>
  <c r="F250" i="7" s="1"/>
  <c r="G250" i="7"/>
  <c r="H250" i="7" l="1"/>
  <c r="I250" i="7" s="1"/>
  <c r="E251" i="7" s="1"/>
  <c r="F251" i="7" l="1"/>
  <c r="G251" i="7"/>
  <c r="H251" i="7" l="1"/>
  <c r="I251" i="7" s="1"/>
  <c r="E252" i="7" s="1"/>
  <c r="F252" i="7" l="1"/>
  <c r="G252" i="7"/>
  <c r="H252" i="7" l="1"/>
  <c r="I252" i="7" s="1"/>
  <c r="E253" i="7" s="1"/>
  <c r="G253" i="7" l="1"/>
  <c r="F253" i="7"/>
  <c r="H253" i="7" s="1"/>
  <c r="I253" i="7" s="1"/>
  <c r="E254" i="7" s="1"/>
  <c r="F254" i="7" l="1"/>
  <c r="G254" i="7"/>
  <c r="H254" i="7" l="1"/>
  <c r="I254" i="7" s="1"/>
  <c r="E255" i="7" s="1"/>
  <c r="G255" i="7" l="1"/>
  <c r="F255" i="7"/>
  <c r="H255" i="7" s="1"/>
  <c r="I255" i="7" s="1"/>
  <c r="E256" i="7" s="1"/>
  <c r="F256" i="7" l="1"/>
  <c r="G256" i="7"/>
  <c r="H256" i="7" l="1"/>
  <c r="I256" i="7" s="1"/>
  <c r="E257" i="7" s="1"/>
  <c r="G257" i="7" l="1"/>
  <c r="F257" i="7"/>
  <c r="H257" i="7" s="1"/>
  <c r="I257" i="7" s="1"/>
  <c r="E258" i="7" s="1"/>
  <c r="F258" i="7" l="1"/>
  <c r="G258" i="7"/>
  <c r="H258" i="7" l="1"/>
  <c r="I258" i="7" s="1"/>
  <c r="E259" i="7" s="1"/>
  <c r="G259" i="7" l="1"/>
  <c r="F259" i="7"/>
  <c r="H259" i="7" s="1"/>
  <c r="I259" i="7" s="1"/>
  <c r="E260" i="7" s="1"/>
  <c r="F260" i="7" l="1"/>
  <c r="G260" i="7"/>
  <c r="H260" i="7" l="1"/>
  <c r="I260" i="7" s="1"/>
  <c r="E261" i="7" s="1"/>
  <c r="G261" i="7" l="1"/>
  <c r="F261" i="7"/>
  <c r="H261" i="7" l="1"/>
  <c r="I261" i="7" s="1"/>
  <c r="E262" i="7" s="1"/>
  <c r="F262" i="7" s="1"/>
  <c r="G262" i="7" l="1"/>
  <c r="H262" i="7" s="1"/>
  <c r="I262" i="7" s="1"/>
  <c r="E263" i="7" s="1"/>
  <c r="F263" i="7" l="1"/>
  <c r="G263" i="7"/>
  <c r="H263" i="7" l="1"/>
  <c r="I263" i="7" s="1"/>
  <c r="E264" i="7" s="1"/>
  <c r="F264" i="7" l="1"/>
  <c r="G264" i="7"/>
  <c r="H264" i="7" l="1"/>
  <c r="I264" i="7" s="1"/>
  <c r="E265" i="7" s="1"/>
  <c r="G265" i="7" l="1"/>
  <c r="F265" i="7"/>
  <c r="H265" i="7" s="1"/>
  <c r="I265" i="7" s="1"/>
  <c r="E266" i="7" s="1"/>
  <c r="F266" i="7" l="1"/>
  <c r="G266" i="7"/>
  <c r="H266" i="7" l="1"/>
  <c r="I266" i="7" s="1"/>
  <c r="E267" i="7" s="1"/>
  <c r="F267" i="7" l="1"/>
  <c r="G267" i="7"/>
  <c r="H267" i="7" l="1"/>
  <c r="I267" i="7" s="1"/>
  <c r="E268" i="7" s="1"/>
  <c r="F268" i="7" l="1"/>
  <c r="G268" i="7"/>
  <c r="H268" i="7" l="1"/>
  <c r="I268" i="7" s="1"/>
  <c r="E269" i="7" s="1"/>
  <c r="G269" i="7" l="1"/>
  <c r="F269" i="7"/>
  <c r="H269" i="7" l="1"/>
  <c r="I269" i="7" s="1"/>
  <c r="E270" i="7" s="1"/>
  <c r="G270" i="7" l="1"/>
  <c r="F270" i="7"/>
  <c r="H270" i="7" s="1"/>
  <c r="I270" i="7" s="1"/>
  <c r="E271" i="7" s="1"/>
  <c r="F271" i="7" l="1"/>
  <c r="G271" i="7"/>
  <c r="H271" i="7" l="1"/>
  <c r="I271" i="7" s="1"/>
  <c r="E272" i="7" s="1"/>
  <c r="F272" i="7" s="1"/>
  <c r="G272" i="7" l="1"/>
  <c r="H272" i="7"/>
  <c r="I272" i="7" s="1"/>
  <c r="E273" i="7" s="1"/>
  <c r="G273" i="7" l="1"/>
  <c r="F273" i="7"/>
  <c r="H273" i="7" s="1"/>
  <c r="I273" i="7"/>
  <c r="E274" i="7" s="1"/>
  <c r="F274" i="7" l="1"/>
  <c r="G274" i="7"/>
  <c r="H274" i="7" l="1"/>
  <c r="I274" i="7" s="1"/>
  <c r="E275" i="7" s="1"/>
  <c r="F275" i="7" l="1"/>
  <c r="G275" i="7"/>
  <c r="H275" i="7" l="1"/>
  <c r="I275" i="7" s="1"/>
  <c r="E276" i="7" s="1"/>
  <c r="F276" i="7" l="1"/>
  <c r="G276" i="7"/>
  <c r="H276" i="7" l="1"/>
  <c r="I276" i="7" s="1"/>
  <c r="E277" i="7" s="1"/>
  <c r="G277" i="7" l="1"/>
  <c r="F277" i="7"/>
  <c r="H277" i="7" s="1"/>
  <c r="I277" i="7"/>
  <c r="E278" i="7" s="1"/>
  <c r="F278" i="7" l="1"/>
  <c r="G278" i="7"/>
  <c r="H278" i="7" l="1"/>
  <c r="I278" i="7" s="1"/>
  <c r="E279" i="7" s="1"/>
  <c r="F279" i="7" s="1"/>
  <c r="G279" i="7" l="1"/>
  <c r="H279" i="7" s="1"/>
  <c r="I279" i="7" s="1"/>
  <c r="E280" i="7" s="1"/>
  <c r="G280" i="7" l="1"/>
  <c r="F280" i="7"/>
  <c r="H280" i="7" s="1"/>
  <c r="I280" i="7" s="1"/>
  <c r="E281" i="7" s="1"/>
  <c r="G281" i="7" l="1"/>
  <c r="F281" i="7"/>
  <c r="H281" i="7" s="1"/>
  <c r="I281" i="7" s="1"/>
  <c r="E282" i="7" s="1"/>
  <c r="F282" i="7" l="1"/>
  <c r="G282" i="7"/>
  <c r="H282" i="7" l="1"/>
  <c r="I282" i="7" s="1"/>
  <c r="E283" i="7" s="1"/>
  <c r="F283" i="7" l="1"/>
  <c r="G283" i="7"/>
  <c r="H283" i="7" l="1"/>
  <c r="I283" i="7" s="1"/>
  <c r="E284" i="7" s="1"/>
  <c r="F284" i="7" l="1"/>
  <c r="G284" i="7"/>
  <c r="H284" i="7" l="1"/>
  <c r="I284" i="7" s="1"/>
  <c r="E285" i="7" s="1"/>
  <c r="G285" i="7" l="1"/>
  <c r="F285" i="7"/>
  <c r="H285" i="7" l="1"/>
  <c r="I285" i="7" s="1"/>
  <c r="E286" i="7" s="1"/>
  <c r="F286" i="7" s="1"/>
  <c r="G286" i="7" l="1"/>
  <c r="H286" i="7" s="1"/>
  <c r="I286" i="7" s="1"/>
  <c r="E287" i="7" s="1"/>
  <c r="F287" i="7" l="1"/>
  <c r="G287" i="7"/>
  <c r="H287" i="7" l="1"/>
  <c r="I287" i="7" s="1"/>
  <c r="E288" i="7" s="1"/>
  <c r="F288" i="7" l="1"/>
  <c r="G288" i="7"/>
  <c r="H288" i="7" l="1"/>
  <c r="I288" i="7" s="1"/>
  <c r="E289" i="7" s="1"/>
  <c r="G289" i="7" l="1"/>
  <c r="F289" i="7"/>
  <c r="H289" i="7" l="1"/>
  <c r="I289" i="7" s="1"/>
  <c r="E290" i="7" s="1"/>
  <c r="G290" i="7" s="1"/>
  <c r="F290" i="7" l="1"/>
  <c r="H290" i="7" s="1"/>
  <c r="I290" i="7" s="1"/>
  <c r="E291" i="7" s="1"/>
  <c r="G291" i="7" l="1"/>
  <c r="F291" i="7"/>
  <c r="H291" i="7" s="1"/>
  <c r="I291" i="7" s="1"/>
  <c r="E292" i="7" s="1"/>
  <c r="F292" i="7" l="1"/>
  <c r="G292" i="7"/>
  <c r="H292" i="7" l="1"/>
  <c r="I292" i="7" s="1"/>
  <c r="E293" i="7" s="1"/>
  <c r="G293" i="7" l="1"/>
  <c r="F293" i="7"/>
  <c r="H293" i="7" s="1"/>
  <c r="I293" i="7" s="1"/>
  <c r="E294" i="7" s="1"/>
  <c r="G294" i="7" l="1"/>
  <c r="F294" i="7"/>
  <c r="H294" i="7" s="1"/>
  <c r="I294" i="7" s="1"/>
  <c r="E295" i="7" s="1"/>
  <c r="G295" i="7" l="1"/>
  <c r="F295" i="7"/>
  <c r="H295" i="7" s="1"/>
  <c r="I295" i="7" s="1"/>
  <c r="E296" i="7" s="1"/>
  <c r="F296" i="7" l="1"/>
  <c r="G296" i="7"/>
  <c r="H296" i="7" l="1"/>
  <c r="I296" i="7" s="1"/>
  <c r="E297" i="7" s="1"/>
  <c r="G297" i="7" s="1"/>
  <c r="F297" i="7" l="1"/>
  <c r="H297" i="7" s="1"/>
  <c r="I297" i="7" s="1"/>
  <c r="E298" i="7" s="1"/>
  <c r="F298" i="7" s="1"/>
  <c r="G298" i="7" l="1"/>
  <c r="H298" i="7" s="1"/>
  <c r="I298" i="7" s="1"/>
  <c r="E299" i="7" s="1"/>
  <c r="F299" i="7" l="1"/>
  <c r="G299" i="7"/>
  <c r="H299" i="7" l="1"/>
  <c r="I299" i="7" s="1"/>
  <c r="E300" i="7" s="1"/>
  <c r="G300" i="7" s="1"/>
  <c r="F300" i="7" l="1"/>
  <c r="H300" i="7" s="1"/>
  <c r="I300" i="7" s="1"/>
  <c r="E301" i="7" s="1"/>
  <c r="G301" i="7" l="1"/>
  <c r="F301" i="7"/>
  <c r="H301" i="7" s="1"/>
  <c r="I301" i="7" s="1"/>
  <c r="E302" i="7" s="1"/>
  <c r="F302" i="7" l="1"/>
  <c r="G302" i="7"/>
  <c r="H302" i="7" l="1"/>
  <c r="I302" i="7" s="1"/>
  <c r="E303" i="7" s="1"/>
  <c r="F303" i="7" l="1"/>
  <c r="G303" i="7"/>
  <c r="H303" i="7" l="1"/>
  <c r="I303" i="7" s="1"/>
  <c r="E304" i="7" s="1"/>
  <c r="F304" i="7" s="1"/>
  <c r="G304" i="7" l="1"/>
  <c r="H304" i="7"/>
  <c r="I304" i="7" s="1"/>
  <c r="E305" i="7" s="1"/>
  <c r="G305" i="7" l="1"/>
  <c r="F305" i="7"/>
  <c r="H305" i="7" s="1"/>
  <c r="I305" i="7" s="1"/>
  <c r="E306" i="7" s="1"/>
  <c r="F306" i="7" l="1"/>
  <c r="G306" i="7"/>
  <c r="H306" i="7" l="1"/>
  <c r="I306" i="7" s="1"/>
  <c r="E307" i="7" s="1"/>
  <c r="F307" i="7" l="1"/>
  <c r="G307" i="7"/>
  <c r="H307" i="7" l="1"/>
  <c r="I307" i="7" s="1"/>
  <c r="E308" i="7" s="1"/>
  <c r="F308" i="7" l="1"/>
  <c r="G308" i="7"/>
  <c r="H308" i="7" l="1"/>
  <c r="I308" i="7" s="1"/>
  <c r="E309" i="7" s="1"/>
  <c r="G309" i="7" l="1"/>
  <c r="F309" i="7"/>
  <c r="H309" i="7" s="1"/>
  <c r="I309" i="7" s="1"/>
  <c r="E310" i="7" s="1"/>
  <c r="F310" i="7" l="1"/>
  <c r="G310" i="7"/>
  <c r="H310" i="7" l="1"/>
  <c r="I310" i="7" s="1"/>
  <c r="E311" i="7" s="1"/>
  <c r="G311" i="7" s="1"/>
  <c r="F311" i="7" l="1"/>
  <c r="H311" i="7" s="1"/>
  <c r="I311" i="7" s="1"/>
  <c r="E312" i="7" s="1"/>
  <c r="G312" i="7"/>
  <c r="F312" i="7"/>
  <c r="H312" i="7" l="1"/>
  <c r="I312" i="7" s="1"/>
  <c r="E313" i="7" s="1"/>
  <c r="G313" i="7"/>
  <c r="F313" i="7"/>
  <c r="H313" i="7" s="1"/>
  <c r="I313" i="7" s="1"/>
  <c r="E314" i="7" s="1"/>
  <c r="G314" i="7" l="1"/>
  <c r="F314" i="7"/>
  <c r="H314" i="7" l="1"/>
  <c r="I314" i="7" s="1"/>
  <c r="E315" i="7" s="1"/>
  <c r="F315" i="7"/>
  <c r="G315" i="7"/>
  <c r="H315" i="7" l="1"/>
  <c r="I315" i="7" s="1"/>
  <c r="E316" i="7" s="1"/>
  <c r="F316" i="7" l="1"/>
  <c r="G316" i="7"/>
  <c r="H316" i="7" l="1"/>
  <c r="I316" i="7" s="1"/>
  <c r="E317" i="7" s="1"/>
  <c r="G317" i="7" l="1"/>
  <c r="F317" i="7"/>
  <c r="H317" i="7" s="1"/>
  <c r="I317" i="7" s="1"/>
  <c r="E318" i="7" s="1"/>
  <c r="F318" i="7" l="1"/>
  <c r="G318" i="7"/>
  <c r="H318" i="7" l="1"/>
  <c r="I318" i="7" s="1"/>
  <c r="E319" i="7" s="1"/>
  <c r="F319" i="7" l="1"/>
  <c r="G319" i="7"/>
  <c r="H319" i="7" l="1"/>
  <c r="I319" i="7" s="1"/>
  <c r="E320" i="7" s="1"/>
  <c r="F320" i="7" l="1"/>
  <c r="G320" i="7"/>
  <c r="H320" i="7" l="1"/>
  <c r="I320" i="7" s="1"/>
  <c r="E321" i="7" s="1"/>
  <c r="G321" i="7" l="1"/>
  <c r="F321" i="7"/>
  <c r="H321" i="7" s="1"/>
  <c r="I321" i="7"/>
  <c r="E322" i="7" s="1"/>
  <c r="G322" i="7" l="1"/>
  <c r="F322" i="7"/>
  <c r="H322" i="7" s="1"/>
  <c r="I322" i="7" s="1"/>
  <c r="E323" i="7" s="1"/>
  <c r="F323" i="7" l="1"/>
  <c r="G323" i="7"/>
  <c r="H323" i="7" l="1"/>
  <c r="I323" i="7" s="1"/>
  <c r="E324" i="7" s="1"/>
  <c r="F324" i="7" l="1"/>
  <c r="G324" i="7"/>
  <c r="H324" i="7" l="1"/>
  <c r="I324" i="7" s="1"/>
  <c r="E325" i="7" s="1"/>
  <c r="G325" i="7" l="1"/>
  <c r="F325" i="7"/>
  <c r="H325" i="7" s="1"/>
  <c r="I325" i="7"/>
  <c r="E326" i="7" s="1"/>
  <c r="F326" i="7" l="1"/>
  <c r="G326" i="7"/>
  <c r="H326" i="7" l="1"/>
  <c r="I326" i="7" s="1"/>
  <c r="E327" i="7" s="1"/>
  <c r="F327" i="7" l="1"/>
  <c r="G327" i="7"/>
  <c r="H327" i="7" l="1"/>
  <c r="I327" i="7" s="1"/>
  <c r="E328" i="7" s="1"/>
  <c r="G328" i="7" l="1"/>
  <c r="F328" i="7"/>
  <c r="H328" i="7" s="1"/>
  <c r="I328" i="7" s="1"/>
  <c r="E329" i="7" s="1"/>
  <c r="G329" i="7" l="1"/>
  <c r="F329" i="7"/>
  <c r="H329" i="7" s="1"/>
  <c r="I329" i="7" s="1"/>
  <c r="E330" i="7" s="1"/>
  <c r="G330" i="7" l="1"/>
  <c r="F330" i="7"/>
  <c r="H330" i="7" s="1"/>
  <c r="I330" i="7"/>
  <c r="E331" i="7" s="1"/>
  <c r="G331" i="7" l="1"/>
  <c r="F331" i="7"/>
  <c r="H331" i="7" s="1"/>
  <c r="I331" i="7" s="1"/>
  <c r="E332" i="7" s="1"/>
  <c r="F332" i="7" l="1"/>
  <c r="G332" i="7"/>
  <c r="H332" i="7" l="1"/>
  <c r="I332" i="7" s="1"/>
  <c r="E333" i="7" s="1"/>
  <c r="G333" i="7" l="1"/>
  <c r="F333" i="7"/>
  <c r="H333" i="7" s="1"/>
  <c r="I333" i="7" s="1"/>
  <c r="E334" i="7" s="1"/>
  <c r="F334" i="7" l="1"/>
  <c r="G334" i="7"/>
  <c r="H334" i="7" l="1"/>
  <c r="I334" i="7" s="1"/>
  <c r="E335" i="7" s="1"/>
  <c r="G335" i="7" l="1"/>
  <c r="F335" i="7"/>
  <c r="H335" i="7" s="1"/>
  <c r="I335" i="7"/>
  <c r="E336" i="7" s="1"/>
  <c r="G336" i="7" l="1"/>
  <c r="F336" i="7"/>
  <c r="H336" i="7" s="1"/>
  <c r="I336" i="7" s="1"/>
  <c r="E337" i="7" s="1"/>
  <c r="G337" i="7" l="1"/>
  <c r="F337" i="7"/>
  <c r="H337" i="7" s="1"/>
  <c r="I337" i="7" s="1"/>
  <c r="E338" i="7" s="1"/>
  <c r="F338" i="7" l="1"/>
  <c r="G338" i="7"/>
  <c r="H338" i="7" l="1"/>
  <c r="I338" i="7" s="1"/>
  <c r="E339" i="7" s="1"/>
  <c r="F339" i="7" l="1"/>
  <c r="G339" i="7"/>
  <c r="H339" i="7" l="1"/>
  <c r="I339" i="7" s="1"/>
  <c r="E340" i="7" s="1"/>
  <c r="F340" i="7" l="1"/>
  <c r="G340" i="7"/>
  <c r="H340" i="7" l="1"/>
  <c r="I340" i="7" s="1"/>
  <c r="E341" i="7" s="1"/>
  <c r="G341" i="7" l="1"/>
  <c r="F341" i="7"/>
  <c r="H341" i="7" s="1"/>
  <c r="I341" i="7"/>
  <c r="E342" i="7" s="1"/>
  <c r="F342" i="7" l="1"/>
  <c r="G342" i="7"/>
  <c r="H342" i="7" l="1"/>
  <c r="I342" i="7" s="1"/>
  <c r="E343" i="7" s="1"/>
  <c r="G343" i="7" l="1"/>
  <c r="F343" i="7"/>
  <c r="H343" i="7" s="1"/>
  <c r="I343" i="7" s="1"/>
  <c r="E344" i="7" s="1"/>
  <c r="F344" i="7" l="1"/>
  <c r="G344" i="7"/>
  <c r="H344" i="7" l="1"/>
  <c r="I344" i="7" s="1"/>
  <c r="E345" i="7" s="1"/>
  <c r="G345" i="7" l="1"/>
  <c r="F345" i="7"/>
  <c r="H345" i="7" s="1"/>
  <c r="I345" i="7" s="1"/>
  <c r="E346" i="7" s="1"/>
  <c r="F346" i="7" l="1"/>
  <c r="G346" i="7"/>
  <c r="H346" i="7" l="1"/>
  <c r="I346" i="7" s="1"/>
  <c r="E347" i="7" s="1"/>
  <c r="G347" i="7" l="1"/>
  <c r="F347" i="7"/>
  <c r="H347" i="7" l="1"/>
  <c r="I347" i="7" s="1"/>
  <c r="E348" i="7" s="1"/>
  <c r="F348" i="7"/>
  <c r="G348" i="7"/>
  <c r="H348" i="7" l="1"/>
  <c r="I348" i="7" s="1"/>
  <c r="E349" i="7" s="1"/>
  <c r="G349" i="7" l="1"/>
  <c r="F349" i="7"/>
  <c r="H349" i="7" s="1"/>
  <c r="I349" i="7" s="1"/>
  <c r="E350" i="7" s="1"/>
  <c r="G350" i="7" l="1"/>
  <c r="F350" i="7"/>
  <c r="H350" i="7" s="1"/>
  <c r="I350" i="7" s="1"/>
  <c r="E351" i="7" s="1"/>
  <c r="F351" i="7" l="1"/>
  <c r="G351" i="7"/>
  <c r="H351" i="7" l="1"/>
  <c r="I351" i="7" s="1"/>
  <c r="E352" i="7" s="1"/>
  <c r="F352" i="7" l="1"/>
  <c r="G352" i="7"/>
  <c r="H352" i="7" l="1"/>
  <c r="I352" i="7" s="1"/>
  <c r="E353" i="7" s="1"/>
  <c r="G353" i="7" l="1"/>
  <c r="F353" i="7"/>
  <c r="H353" i="7" s="1"/>
  <c r="I353" i="7"/>
  <c r="E354" i="7" s="1"/>
  <c r="G354" i="7" l="1"/>
  <c r="F354" i="7"/>
  <c r="H354" i="7" s="1"/>
  <c r="I354" i="7" s="1"/>
  <c r="E355" i="7" s="1"/>
  <c r="F355" i="7" l="1"/>
  <c r="G355" i="7"/>
  <c r="H355" i="7" l="1"/>
  <c r="I355" i="7" s="1"/>
  <c r="E356" i="7" s="1"/>
  <c r="F356" i="7" l="1"/>
  <c r="G356" i="7"/>
  <c r="H356" i="7" l="1"/>
  <c r="I356" i="7" s="1"/>
  <c r="E357" i="7" s="1"/>
  <c r="F357" i="7" l="1"/>
  <c r="G357" i="7"/>
  <c r="H357" i="7" l="1"/>
  <c r="I357" i="7" s="1"/>
  <c r="E358" i="7" s="1"/>
  <c r="G358" i="7" l="1"/>
  <c r="F358" i="7"/>
  <c r="H358" i="7" s="1"/>
  <c r="I358" i="7"/>
  <c r="E359" i="7" s="1"/>
  <c r="F359" i="7" l="1"/>
  <c r="G359" i="7"/>
  <c r="H359" i="7" l="1"/>
  <c r="I359" i="7" s="1"/>
  <c r="E360" i="7" s="1"/>
  <c r="F360" i="7" l="1"/>
  <c r="G360" i="7"/>
  <c r="H360" i="7" l="1"/>
  <c r="I360" i="7" s="1"/>
  <c r="E361" i="7" s="1"/>
  <c r="F361" i="7" l="1"/>
  <c r="G361" i="7"/>
  <c r="H361" i="7" l="1"/>
  <c r="I361" i="7" s="1"/>
  <c r="E362" i="7" s="1"/>
  <c r="G362" i="7" l="1"/>
  <c r="F362" i="7"/>
  <c r="H362" i="7" s="1"/>
  <c r="I362" i="7"/>
  <c r="E363" i="7" s="1"/>
  <c r="G363" i="7" l="1"/>
  <c r="F363" i="7"/>
  <c r="H363" i="7" s="1"/>
  <c r="I363" i="7" s="1"/>
  <c r="E364" i="7" s="1"/>
  <c r="F364" i="7" l="1"/>
  <c r="G364" i="7"/>
  <c r="H364" i="7" l="1"/>
  <c r="I364" i="7" s="1"/>
  <c r="E365" i="7" s="1"/>
  <c r="F365" i="7" l="1"/>
  <c r="G365" i="7"/>
  <c r="H365" i="7" l="1"/>
  <c r="I365" i="7" s="1"/>
  <c r="E366" i="7" s="1"/>
  <c r="G366" i="7"/>
  <c r="F366" i="7"/>
  <c r="H366" i="7" l="1"/>
  <c r="I366" i="7" s="1"/>
  <c r="E367" i="7" s="1"/>
  <c r="F367" i="7" l="1"/>
  <c r="G367" i="7"/>
  <c r="H367" i="7" l="1"/>
  <c r="I367" i="7" s="1"/>
  <c r="E368" i="7" s="1"/>
  <c r="G368" i="7"/>
  <c r="F368" i="7"/>
  <c r="H368" i="7" s="1"/>
  <c r="I368" i="7" s="1"/>
  <c r="E369" i="7" s="1"/>
  <c r="F369" i="7" l="1"/>
  <c r="G369" i="7"/>
  <c r="H369" i="7" l="1"/>
  <c r="I369" i="7" s="1"/>
  <c r="H33" i="4" l="1"/>
  <c r="J33" i="4"/>
  <c r="I33" i="4"/>
  <c r="G33" i="4"/>
  <c r="K33" i="4"/>
  <c r="I32" i="4"/>
  <c r="H32" i="4"/>
  <c r="G32" i="4"/>
  <c r="K32" i="4"/>
  <c r="J32" i="4"/>
  <c r="J35" i="4" l="1"/>
  <c r="J44" i="4" s="1"/>
  <c r="K35" i="4"/>
  <c r="K44" i="4" s="1"/>
  <c r="G35" i="4"/>
  <c r="G44" i="4" s="1"/>
  <c r="I35" i="4"/>
  <c r="I44" i="4" s="1"/>
  <c r="H35" i="4"/>
  <c r="H44" i="4" s="1"/>
  <c r="C48" i="4" l="1"/>
  <c r="C47" i="4"/>
  <c r="C49" i="4"/>
  <c r="C50" i="4" s="1"/>
  <c r="F44" i="4"/>
</calcChain>
</file>

<file path=xl/sharedStrings.xml><?xml version="1.0" encoding="utf-8"?>
<sst xmlns="http://schemas.openxmlformats.org/spreadsheetml/2006/main" count="99" uniqueCount="81">
  <si>
    <t>Year</t>
  </si>
  <si>
    <t>Principal Payment</t>
  </si>
  <si>
    <t>Loan Amount</t>
  </si>
  <si>
    <t>Interest Rate</t>
  </si>
  <si>
    <t>Total Unlevered Cash Flows</t>
  </si>
  <si>
    <t>Loan Proceeds</t>
  </si>
  <si>
    <t>Loan Fees</t>
  </si>
  <si>
    <t>Loan Payoff</t>
  </si>
  <si>
    <t>Total Levered Cash Flows</t>
  </si>
  <si>
    <t>Revenue</t>
  </si>
  <si>
    <t>Capital Expenditures</t>
  </si>
  <si>
    <t>Total Principal Payments</t>
  </si>
  <si>
    <t>Total Interest Payments</t>
  </si>
  <si>
    <t>Time</t>
  </si>
  <si>
    <t>Date</t>
  </si>
  <si>
    <t>Operating Financials</t>
  </si>
  <si>
    <t>Beg Balance</t>
  </si>
  <si>
    <t>Payment</t>
  </si>
  <si>
    <t>Interest</t>
  </si>
  <si>
    <t>End Balance</t>
  </si>
  <si>
    <t>Term</t>
  </si>
  <si>
    <t>Initial Investment</t>
  </si>
  <si>
    <t>Net Initial Investment</t>
  </si>
  <si>
    <t>Net Sales Proceeds</t>
  </si>
  <si>
    <t>Unlevered IRR</t>
  </si>
  <si>
    <t>Unlevered MOIC</t>
  </si>
  <si>
    <t>Investment Date</t>
  </si>
  <si>
    <t>Exit Date</t>
  </si>
  <si>
    <t>LT Cash Flow Growth</t>
  </si>
  <si>
    <t>Exit Value</t>
  </si>
  <si>
    <t>Revenue Growth</t>
  </si>
  <si>
    <t>Operating Assumptions</t>
  </si>
  <si>
    <t>Cost of Goods Sold</t>
  </si>
  <si>
    <t>SG&amp;A Expenses</t>
  </si>
  <si>
    <t>Cost of Equity</t>
  </si>
  <si>
    <t>Weighted Average Cost of Capital</t>
  </si>
  <si>
    <t>Total Initial Investment</t>
  </si>
  <si>
    <t>Capital Structure</t>
  </si>
  <si>
    <t>Total</t>
  </si>
  <si>
    <t>Financing</t>
  </si>
  <si>
    <t>Total Debt Financing</t>
  </si>
  <si>
    <t>Cost of Debt</t>
  </si>
  <si>
    <t>Unlevered Cash Flow</t>
  </si>
  <si>
    <t>Levered Cash Flow</t>
  </si>
  <si>
    <t>Operating</t>
  </si>
  <si>
    <t>Loan Characteristics</t>
  </si>
  <si>
    <t>Investment Return Metrics</t>
  </si>
  <si>
    <t>Required Return on Equity</t>
  </si>
  <si>
    <t>Average</t>
  </si>
  <si>
    <t>Equity Financing Needed</t>
  </si>
  <si>
    <t>Exit Valuation Range</t>
  </si>
  <si>
    <t>Loan Characteristics and Amortization Table</t>
  </si>
  <si>
    <t>Yield Returns</t>
  </si>
  <si>
    <t>Going-In</t>
  </si>
  <si>
    <t>Levered IRR (Equity Return)</t>
  </si>
  <si>
    <t>Levered MOIC (Equity Multiple)</t>
  </si>
  <si>
    <t>Free Cash Flow (FCF)</t>
  </si>
  <si>
    <t>Cash Flow Metrics</t>
  </si>
  <si>
    <t>Gross Profit</t>
  </si>
  <si>
    <t>Loan Fees (% of Loan Amount)</t>
  </si>
  <si>
    <t>Exit Multiple (LTM EBIT)</t>
  </si>
  <si>
    <t>Exit Multiple (NTM EBIT)</t>
  </si>
  <si>
    <t>EBIT Multiple</t>
  </si>
  <si>
    <t>EBIT Yield</t>
  </si>
  <si>
    <t>Exit Year EBIT</t>
  </si>
  <si>
    <t>EBIT TV (Growth)</t>
  </si>
  <si>
    <t>EBIT TV (No Growth)</t>
  </si>
  <si>
    <t>Operating Profit (EBIT)</t>
  </si>
  <si>
    <t>Valuation Method (Dropdown)</t>
  </si>
  <si>
    <t>Exit Valuation Metrics</t>
  </si>
  <si>
    <t>Rental/Lease Expenses</t>
  </si>
  <si>
    <t>Breakeven Investment Value</t>
  </si>
  <si>
    <t>Equity Value Created</t>
  </si>
  <si>
    <t>Simple Corporate Investment Model - 5 Year - Pre-Tax Cash Basis</t>
  </si>
  <si>
    <t>Debt (% of Total Capital)</t>
  </si>
  <si>
    <t>Equity (% of Total Capital)</t>
  </si>
  <si>
    <r>
      <t xml:space="preserve"> - Custom Inputs in </t>
    </r>
    <r>
      <rPr>
        <i/>
        <sz val="11"/>
        <color rgb="FF0000FF"/>
        <rFont val="Arial"/>
        <family val="2"/>
      </rPr>
      <t>Blue</t>
    </r>
    <r>
      <rPr>
        <i/>
        <sz val="11"/>
        <rFont val="Arial"/>
        <family val="2"/>
      </rPr>
      <t>, Formulas in Black</t>
    </r>
  </si>
  <si>
    <t>EID Capital Model Disclaimer</t>
  </si>
  <si>
    <t>DISCLAIMER:
YOU ACKNOWLEDGE AND AGREE THAT ALL MATERIALS, DOCUMENTS, MEDIA, FORMULAS, EXCEL FILES, AND ANY OTHER INFORMATION (HEREINAFTER COLLECTIVELY REFERRED TO AS THE “MATERIALS”) PROVIDED BY EID CAPITAL, LLC (THE “COMPANY”) THROUGH EIDCAPITAL.COM OR ANY OF ITS OTHER AFFILIATE WEBSITES OR SOURCES IS PROVIDED ON AN “AS IS” AND “AS AVAILABLE” BASIS. YOU EXPRESSLY AGREE THAT USE OF THE MATERIALS IS AT YOUR SOLE RISK.
THE COMPANY DOES NOT MAKE ANY REPRESENTATIONS OR GRANT ANY WARRANTIES, EXPRESS OR IMPLIED, EITHER IN FACT OR BY OPERATION OF LAW, BY STATUTE OR OTHERWISE AND BY USING THE MATERIALS, YOU SPECIFICALLY DISCLAIM ANY OTHER WARRANTIES, WHETHER WRITTEN OR ORAL, OR EXPRESS OR IMPLIED, INCLUDING ANY WARRANTY OF QUALITY, MERCHANTABILITY, OR FITNESS FOR A PARTICULAR USE OR PURPOSE OR ANY WARRANTY AS THE NON-INFRINGEMENT OF ANY INTELLECTUAL PROPERTY RIGHTS OF THIRD PARTIES.
THE COMPANY MAKES NO WARRANTY THAT THE MATERIALS WILL MEET YOUR REQUIREMENTS, OR THAT IT WILL BE UNINTERRUPTED, TIMELY, SECURE, OR ERROR-FREE, OR THAT ANY DEFECTS, IF ANY, WILL BE CORRECTED OR FIXED BY COMPANY. YOU AGREE THAT THE COMPANY MAKES NO WARRANTY AS TO THE RESULTS THAT MAY BE OBTAINED FROM THE USE OF THE MATERIALS OR AS TO THE ACCURACY OR RELIABILITY OF ANY INFORMATION OBTAINED THROUGH THE MATERIALS.
THE COMPANY IS NOT PROVIDING ANY TAX, LEGAL, ACCOUNTING, TAX, VALUATION, OR FINANCIAL ADVICE NOR IS THE COMPANY MAKING ANY RECOMMENDATIONS. ALL INFORMATION PROVIDED IS INTENDED SOLELY FOR EDUCATIONAL AND INFORMATIONAL PURPOSES. YOU ARE HEREBY ADVISED TO CONSULT WITH YOUR OWN PERSONAL PROFESSIONAL ADVISORS REGARDING THE USE OF ANY MATERIALS PRIOR TO PUTTING ANY MATERIALS INTO ACTION.
BY USING THE MATERIALS, AGREE TO HOLD EID CAPITAL, LLC, AND ITS AFFILIATES HARMLESS FOR ANY CONSEQUENCES RELATED TO YOUR USE OF THE MATERIALS. NO COMMUNICATION (WRITTEN OR ORAL) RECEIVED SHALL BE DEEMED TO BE AN ASSURANCE, GUARANTEE, OR WARRANTY.                                                                      
© 2023 EID Capital LLC (www.eidcapital.com). All Rights Reserved.</t>
  </si>
  <si>
    <t>Cost of Goods Sold (% of Revenue)</t>
  </si>
  <si>
    <t>SG&amp;A Margin (% of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</si>
</sst>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16" x14ac:knownFonts="1">
    <font>
      <sz val="11"/>
      <color theme="1"/>
      <name val="Arial"/>
      <family val="2"/>
    </font>
    <font>
      <sz val="11"/>
      <color theme="1"/>
      <name val="Arial"/>
      <family val="2"/>
    </font>
    <font>
      <b/>
      <sz val="11"/>
      <color theme="0"/>
      <name val="Arial"/>
      <family val="2"/>
    </font>
    <font>
      <b/>
      <sz val="11"/>
      <color theme="1"/>
      <name val="Arial"/>
      <family val="2"/>
    </font>
    <font>
      <sz val="11"/>
      <color rgb="FF0000FF"/>
      <name val="Arial"/>
      <family val="2"/>
    </font>
    <font>
      <sz val="11"/>
      <name val="Arial"/>
      <family val="2"/>
    </font>
    <font>
      <b/>
      <sz val="11"/>
      <name val="Arial"/>
      <family val="2"/>
    </font>
    <font>
      <b/>
      <sz val="15"/>
      <color theme="1"/>
      <name val="Arial"/>
      <family val="2"/>
    </font>
    <font>
      <i/>
      <sz val="11"/>
      <color rgb="FF0000FF"/>
      <name val="Arial"/>
      <family val="2"/>
    </font>
    <font>
      <b/>
      <sz val="15"/>
      <name val="Arial"/>
      <family val="2"/>
    </font>
    <font>
      <i/>
      <sz val="11"/>
      <name val="Arial"/>
      <family val="2"/>
    </font>
    <font>
      <b/>
      <i/>
      <sz val="11"/>
      <name val="Arial"/>
      <family val="2"/>
    </font>
    <font>
      <b/>
      <sz val="13"/>
      <color theme="0"/>
      <name val="Arial"/>
      <family val="2"/>
    </font>
    <font>
      <b/>
      <sz val="11"/>
      <color rgb="FFFF0000"/>
      <name val="Arial"/>
      <family val="2"/>
    </font>
    <font>
      <sz val="11"/>
      <color theme="1"/>
      <name val="Aptos Narrow"/>
      <family val="2"/>
      <scheme val="minor"/>
    </font>
    <font>
      <b/>
      <sz val="16"/>
      <color theme="1"/>
      <name val="Aptos Narrow"/>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cellStyleXfs>
  <cellXfs count="128">
    <xf numFmtId="0" fontId="0" fillId="0" borderId="0" xfId="0"/>
    <xf numFmtId="0" fontId="3" fillId="0" borderId="0" xfId="0" applyFont="1"/>
    <xf numFmtId="14" fontId="0" fillId="0" borderId="0" xfId="0" applyNumberFormat="1"/>
    <xf numFmtId="164" fontId="0" fillId="0" borderId="0" xfId="2" applyNumberFormat="1" applyFont="1"/>
    <xf numFmtId="165" fontId="0" fillId="0" borderId="0" xfId="1" applyNumberFormat="1" applyFont="1"/>
    <xf numFmtId="10" fontId="0" fillId="0" borderId="0" xfId="0" applyNumberFormat="1"/>
    <xf numFmtId="164" fontId="0" fillId="0" borderId="0" xfId="0" applyNumberFormat="1"/>
    <xf numFmtId="164" fontId="0" fillId="0" borderId="0" xfId="2" applyNumberFormat="1" applyFont="1" applyBorder="1"/>
    <xf numFmtId="164" fontId="4" fillId="0" borderId="0" xfId="2" applyNumberFormat="1" applyFont="1" applyBorder="1"/>
    <xf numFmtId="164" fontId="6" fillId="0" borderId="6" xfId="2" applyNumberFormat="1" applyFont="1" applyBorder="1"/>
    <xf numFmtId="164" fontId="5" fillId="0" borderId="0" xfId="2" applyNumberFormat="1" applyFont="1"/>
    <xf numFmtId="164" fontId="5" fillId="0" borderId="0" xfId="2" applyNumberFormat="1" applyFont="1" applyBorder="1"/>
    <xf numFmtId="164" fontId="6" fillId="0" borderId="6" xfId="0" applyNumberFormat="1" applyFont="1" applyBorder="1"/>
    <xf numFmtId="0" fontId="7" fillId="0" borderId="0" xfId="0" applyFont="1"/>
    <xf numFmtId="14" fontId="4" fillId="0" borderId="3" xfId="0" applyNumberFormat="1" applyFont="1" applyBorder="1"/>
    <xf numFmtId="0" fontId="4" fillId="0" borderId="5" xfId="0" applyFont="1" applyBorder="1" applyAlignment="1">
      <alignment horizontal="center"/>
    </xf>
    <xf numFmtId="164" fontId="4" fillId="0" borderId="3" xfId="2" applyNumberFormat="1" applyFont="1" applyBorder="1"/>
    <xf numFmtId="10" fontId="4" fillId="0" borderId="5" xfId="3" applyNumberFormat="1" applyFont="1" applyBorder="1"/>
    <xf numFmtId="0" fontId="4" fillId="0" borderId="10" xfId="0" applyFont="1" applyBorder="1"/>
    <xf numFmtId="10" fontId="8" fillId="2" borderId="2" xfId="3" applyNumberFormat="1" applyFont="1" applyFill="1" applyBorder="1"/>
    <xf numFmtId="10" fontId="8" fillId="2" borderId="3" xfId="3" applyNumberFormat="1" applyFont="1" applyFill="1" applyBorder="1"/>
    <xf numFmtId="10" fontId="8" fillId="2" borderId="0" xfId="3" applyNumberFormat="1" applyFont="1" applyFill="1" applyBorder="1"/>
    <xf numFmtId="10" fontId="8" fillId="2" borderId="5" xfId="3" applyNumberFormat="1" applyFont="1" applyFill="1" applyBorder="1"/>
    <xf numFmtId="164" fontId="8" fillId="2" borderId="11" xfId="2" applyNumberFormat="1" applyFont="1" applyFill="1" applyBorder="1"/>
    <xf numFmtId="164" fontId="8" fillId="2" borderId="10" xfId="2" applyNumberFormat="1" applyFont="1" applyFill="1" applyBorder="1"/>
    <xf numFmtId="10" fontId="4" fillId="0" borderId="5" xfId="0" applyNumberFormat="1" applyFont="1" applyBorder="1"/>
    <xf numFmtId="2" fontId="4" fillId="0" borderId="5" xfId="0" applyNumberFormat="1" applyFont="1" applyBorder="1"/>
    <xf numFmtId="14" fontId="4" fillId="0" borderId="5" xfId="0" applyNumberFormat="1" applyFont="1" applyBorder="1"/>
    <xf numFmtId="0" fontId="9" fillId="0" borderId="0" xfId="0" applyFont="1"/>
    <xf numFmtId="0" fontId="5" fillId="0" borderId="0" xfId="0" applyFont="1"/>
    <xf numFmtId="0" fontId="6" fillId="0" borderId="0" xfId="0" applyFont="1"/>
    <xf numFmtId="0" fontId="5" fillId="0" borderId="7" xfId="0" applyFont="1" applyBorder="1"/>
    <xf numFmtId="0" fontId="5" fillId="0" borderId="8" xfId="0" applyFont="1" applyBorder="1"/>
    <xf numFmtId="0" fontId="5" fillId="0" borderId="9" xfId="0" applyFont="1" applyBorder="1"/>
    <xf numFmtId="14" fontId="5" fillId="0" borderId="0" xfId="0" applyNumberFormat="1" applyFont="1"/>
    <xf numFmtId="0" fontId="5" fillId="0" borderId="15" xfId="0" applyFont="1" applyBorder="1"/>
    <xf numFmtId="164" fontId="5" fillId="0" borderId="16" xfId="2" applyNumberFormat="1" applyFont="1" applyBorder="1"/>
    <xf numFmtId="10" fontId="5" fillId="0" borderId="5" xfId="3" applyNumberFormat="1" applyFont="1" applyBorder="1"/>
    <xf numFmtId="0" fontId="6" fillId="0" borderId="17" xfId="0" applyFont="1" applyBorder="1"/>
    <xf numFmtId="0" fontId="5" fillId="0" borderId="6" xfId="0" applyFont="1" applyBorder="1"/>
    <xf numFmtId="164" fontId="6" fillId="0" borderId="18" xfId="0" applyNumberFormat="1" applyFont="1" applyBorder="1"/>
    <xf numFmtId="164" fontId="6" fillId="0" borderId="18" xfId="2" applyNumberFormat="1" applyFont="1" applyBorder="1"/>
    <xf numFmtId="164" fontId="5" fillId="0" borderId="3" xfId="0" applyNumberFormat="1" applyFont="1" applyBorder="1"/>
    <xf numFmtId="164" fontId="5" fillId="0" borderId="5" xfId="0" applyNumberFormat="1" applyFont="1" applyBorder="1"/>
    <xf numFmtId="0" fontId="6" fillId="0" borderId="15" xfId="0" applyFont="1" applyBorder="1"/>
    <xf numFmtId="10" fontId="5" fillId="0" borderId="5" xfId="0" applyNumberFormat="1" applyFont="1" applyBorder="1"/>
    <xf numFmtId="10" fontId="5" fillId="0" borderId="10" xfId="3" applyNumberFormat="1" applyFont="1" applyBorder="1"/>
    <xf numFmtId="0" fontId="6" fillId="0" borderId="19" xfId="0" applyFont="1" applyBorder="1"/>
    <xf numFmtId="164" fontId="5" fillId="0" borderId="5" xfId="2" applyNumberFormat="1" applyFont="1" applyBorder="1"/>
    <xf numFmtId="0" fontId="10" fillId="2" borderId="7" xfId="0" applyFont="1" applyFill="1" applyBorder="1"/>
    <xf numFmtId="164" fontId="10" fillId="2" borderId="2" xfId="0" applyNumberFormat="1" applyFont="1" applyFill="1" applyBorder="1"/>
    <xf numFmtId="0" fontId="10" fillId="2" borderId="8" xfId="0" applyFont="1" applyFill="1" applyBorder="1"/>
    <xf numFmtId="0" fontId="10" fillId="2" borderId="9" xfId="0" applyFont="1" applyFill="1" applyBorder="1"/>
    <xf numFmtId="0" fontId="10" fillId="2" borderId="11" xfId="0" applyFont="1" applyFill="1" applyBorder="1"/>
    <xf numFmtId="164" fontId="5" fillId="0" borderId="10" xfId="2" applyNumberFormat="1" applyFont="1" applyBorder="1"/>
    <xf numFmtId="0" fontId="10" fillId="0" borderId="0" xfId="0" applyFont="1"/>
    <xf numFmtId="10" fontId="10" fillId="0" borderId="0" xfId="3" applyNumberFormat="1" applyFont="1"/>
    <xf numFmtId="0" fontId="6" fillId="0" borderId="12" xfId="0" applyFont="1" applyBorder="1"/>
    <xf numFmtId="10" fontId="6" fillId="0" borderId="14" xfId="0" applyNumberFormat="1" applyFont="1" applyBorder="1"/>
    <xf numFmtId="43" fontId="6" fillId="0" borderId="16" xfId="1" applyFont="1" applyBorder="1"/>
    <xf numFmtId="10" fontId="6" fillId="0" borderId="16" xfId="0" applyNumberFormat="1" applyFont="1" applyBorder="1"/>
    <xf numFmtId="0" fontId="6" fillId="0" borderId="22" xfId="0" applyFont="1" applyBorder="1"/>
    <xf numFmtId="10" fontId="10" fillId="0" borderId="5" xfId="3" applyNumberFormat="1" applyFont="1" applyBorder="1"/>
    <xf numFmtId="0" fontId="10" fillId="0" borderId="8" xfId="0" applyFont="1" applyBorder="1"/>
    <xf numFmtId="0" fontId="6" fillId="0" borderId="0" xfId="0" applyFont="1" applyAlignment="1">
      <alignment horizontal="center"/>
    </xf>
    <xf numFmtId="164" fontId="5" fillId="0" borderId="10" xfId="0" applyNumberFormat="1" applyFont="1" applyBorder="1"/>
    <xf numFmtId="10" fontId="5" fillId="0" borderId="3" xfId="3" applyNumberFormat="1" applyFont="1" applyBorder="1"/>
    <xf numFmtId="164" fontId="10" fillId="0" borderId="3" xfId="2" applyNumberFormat="1" applyFont="1" applyBorder="1"/>
    <xf numFmtId="164" fontId="10" fillId="0" borderId="5" xfId="2" applyNumberFormat="1" applyFont="1" applyBorder="1"/>
    <xf numFmtId="164" fontId="10" fillId="0" borderId="10" xfId="2" applyNumberFormat="1" applyFont="1" applyBorder="1"/>
    <xf numFmtId="0" fontId="10" fillId="0" borderId="7" xfId="0" applyFont="1" applyBorder="1"/>
    <xf numFmtId="0" fontId="10" fillId="0" borderId="9" xfId="0" applyFont="1" applyBorder="1"/>
    <xf numFmtId="0" fontId="2" fillId="3" borderId="7" xfId="0" applyFont="1" applyFill="1" applyBorder="1" applyAlignment="1">
      <alignment horizontal="center"/>
    </xf>
    <xf numFmtId="0" fontId="2" fillId="3" borderId="2" xfId="0" applyFont="1" applyFill="1" applyBorder="1" applyAlignment="1">
      <alignment horizontal="center"/>
    </xf>
    <xf numFmtId="6" fontId="0" fillId="0" borderId="0" xfId="0" applyNumberFormat="1"/>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1" xfId="0" applyBorder="1" applyAlignment="1">
      <alignment horizontal="center"/>
    </xf>
    <xf numFmtId="0" fontId="13" fillId="0" borderId="0" xfId="0" applyFont="1"/>
    <xf numFmtId="164" fontId="6" fillId="0" borderId="16" xfId="2" applyNumberFormat="1" applyFont="1" applyBorder="1"/>
    <xf numFmtId="164" fontId="6" fillId="0" borderId="23" xfId="0" applyNumberFormat="1" applyFont="1" applyBorder="1"/>
    <xf numFmtId="164" fontId="5" fillId="0" borderId="0" xfId="0" applyNumberFormat="1" applyFont="1"/>
    <xf numFmtId="164" fontId="5" fillId="0" borderId="16" xfId="0" applyNumberFormat="1" applyFont="1" applyBorder="1"/>
    <xf numFmtId="0" fontId="6" fillId="0" borderId="26" xfId="0" applyFont="1" applyBorder="1"/>
    <xf numFmtId="0" fontId="6" fillId="0" borderId="6" xfId="0" applyFont="1" applyBorder="1"/>
    <xf numFmtId="164" fontId="6" fillId="0" borderId="27" xfId="0" applyNumberFormat="1" applyFont="1" applyBorder="1"/>
    <xf numFmtId="164" fontId="6" fillId="0" borderId="20" xfId="2" applyNumberFormat="1" applyFont="1" applyBorder="1"/>
    <xf numFmtId="164" fontId="6" fillId="0" borderId="21" xfId="2" applyNumberFormat="1" applyFont="1" applyBorder="1"/>
    <xf numFmtId="0" fontId="12" fillId="3" borderId="12" xfId="0" applyFont="1" applyFill="1" applyBorder="1"/>
    <xf numFmtId="0" fontId="12" fillId="3" borderId="13" xfId="0" applyFont="1" applyFill="1" applyBorder="1"/>
    <xf numFmtId="0" fontId="12" fillId="3" borderId="14" xfId="0" applyFont="1" applyFill="1" applyBorder="1"/>
    <xf numFmtId="164" fontId="10" fillId="2" borderId="0" xfId="0" applyNumberFormat="1" applyFont="1" applyFill="1"/>
    <xf numFmtId="0" fontId="10" fillId="2" borderId="0" xfId="0" applyFont="1" applyFill="1"/>
    <xf numFmtId="10" fontId="11" fillId="0" borderId="1" xfId="0" applyNumberFormat="1" applyFont="1" applyBorder="1" applyAlignment="1">
      <alignment horizontal="center"/>
    </xf>
    <xf numFmtId="10" fontId="11" fillId="0" borderId="4" xfId="0" applyNumberFormat="1" applyFont="1" applyBorder="1" applyAlignment="1">
      <alignment horizontal="center"/>
    </xf>
    <xf numFmtId="0" fontId="6" fillId="0" borderId="7" xfId="0" applyFont="1" applyBorder="1"/>
    <xf numFmtId="14" fontId="5" fillId="0" borderId="2" xfId="0" applyNumberFormat="1" applyFont="1" applyBorder="1" applyAlignment="1">
      <alignment horizontal="center"/>
    </xf>
    <xf numFmtId="14" fontId="5" fillId="0" borderId="3" xfId="0" applyNumberFormat="1" applyFont="1" applyBorder="1" applyAlignment="1">
      <alignment horizontal="center"/>
    </xf>
    <xf numFmtId="0" fontId="6" fillId="0" borderId="8" xfId="0" applyFont="1" applyBorder="1"/>
    <xf numFmtId="0" fontId="5" fillId="0" borderId="0" xfId="0" applyFont="1" applyAlignment="1">
      <alignment horizontal="center"/>
    </xf>
    <xf numFmtId="0" fontId="5" fillId="0" borderId="5" xfId="0" applyFont="1" applyBorder="1" applyAlignment="1">
      <alignment horizontal="center"/>
    </xf>
    <xf numFmtId="0" fontId="6" fillId="0" borderId="9" xfId="0" applyFont="1" applyBorder="1"/>
    <xf numFmtId="0" fontId="5" fillId="0" borderId="11" xfId="0" applyFont="1" applyBorder="1" applyAlignment="1">
      <alignment horizontal="center"/>
    </xf>
    <xf numFmtId="0" fontId="5" fillId="0" borderId="10" xfId="0" applyFont="1" applyBorder="1" applyAlignment="1">
      <alignment horizontal="center"/>
    </xf>
    <xf numFmtId="0" fontId="12" fillId="3" borderId="26" xfId="0" applyFont="1" applyFill="1" applyBorder="1"/>
    <xf numFmtId="0" fontId="12" fillId="3" borderId="6" xfId="0" applyFont="1" applyFill="1" applyBorder="1"/>
    <xf numFmtId="0" fontId="12" fillId="3" borderId="27" xfId="0" applyFont="1" applyFill="1" applyBorder="1"/>
    <xf numFmtId="10" fontId="4" fillId="0" borderId="10" xfId="0" applyNumberFormat="1" applyFont="1" applyBorder="1"/>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14" fontId="0" fillId="0" borderId="15" xfId="0" applyNumberFormat="1" applyBorder="1"/>
    <xf numFmtId="164" fontId="0" fillId="0" borderId="16" xfId="2" applyNumberFormat="1" applyFont="1" applyBorder="1"/>
    <xf numFmtId="14" fontId="0" fillId="0" borderId="22" xfId="0" applyNumberFormat="1" applyBorder="1"/>
    <xf numFmtId="164" fontId="8" fillId="2" borderId="0" xfId="2" applyNumberFormat="1" applyFont="1" applyFill="1" applyBorder="1"/>
    <xf numFmtId="164" fontId="8" fillId="2" borderId="5" xfId="2" applyNumberFormat="1" applyFont="1" applyFill="1" applyBorder="1"/>
    <xf numFmtId="10" fontId="13" fillId="0" borderId="5" xfId="3" applyNumberFormat="1" applyFont="1" applyBorder="1" applyAlignment="1">
      <alignment horizontal="center"/>
    </xf>
    <xf numFmtId="0" fontId="10" fillId="0" borderId="0" xfId="0" quotePrefix="1" applyFont="1"/>
    <xf numFmtId="164" fontId="0" fillId="0" borderId="28" xfId="0" applyNumberFormat="1" applyBorder="1"/>
    <xf numFmtId="164" fontId="0" fillId="0" borderId="28" xfId="2" applyNumberFormat="1" applyFont="1" applyBorder="1"/>
    <xf numFmtId="164" fontId="0" fillId="0" borderId="23" xfId="2" applyNumberFormat="1" applyFont="1" applyBorder="1"/>
    <xf numFmtId="0" fontId="14" fillId="0" borderId="0" xfId="4"/>
    <xf numFmtId="0" fontId="15" fillId="0" borderId="0" xfId="4" applyFont="1" applyAlignment="1">
      <alignment horizontal="center"/>
    </xf>
    <xf numFmtId="0" fontId="14" fillId="0" borderId="0" xfId="4" applyAlignment="1">
      <alignment horizontal="center" wrapText="1"/>
    </xf>
    <xf numFmtId="0" fontId="2" fillId="3" borderId="11" xfId="0" applyFont="1" applyFill="1" applyBorder="1" applyAlignment="1">
      <alignment horizontal="center"/>
    </xf>
    <xf numFmtId="0" fontId="12" fillId="3" borderId="24" xfId="0" applyFont="1" applyFill="1" applyBorder="1" applyAlignment="1">
      <alignment horizontal="center"/>
    </xf>
    <xf numFmtId="0" fontId="12" fillId="3" borderId="25" xfId="0" applyFont="1" applyFill="1" applyBorder="1" applyAlignment="1">
      <alignment horizontal="center"/>
    </xf>
  </cellXfs>
  <cellStyles count="5">
    <cellStyle name="Comma" xfId="1" builtinId="3"/>
    <cellStyle name="Currency" xfId="2" builtinId="4"/>
    <cellStyle name="Normal" xfId="0" builtinId="0"/>
    <cellStyle name="Normal 2" xfId="4" xr:uid="{7447E72D-8AB7-4CD8-BB4F-D98530119942}"/>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590550</xdr:colOff>
      <xdr:row>1</xdr:row>
      <xdr:rowOff>142875</xdr:rowOff>
    </xdr:from>
    <xdr:to>
      <xdr:col>9</xdr:col>
      <xdr:colOff>19050</xdr:colOff>
      <xdr:row>8</xdr:row>
      <xdr:rowOff>66675</xdr:rowOff>
    </xdr:to>
    <xdr:pic>
      <xdr:nvPicPr>
        <xdr:cNvPr id="2" name="Picture 1">
          <a:extLst>
            <a:ext uri="{FF2B5EF4-FFF2-40B4-BE49-F238E27FC236}">
              <a16:creationId xmlns:a16="http://schemas.microsoft.com/office/drawing/2014/main" id="{98DD3478-1B85-46AF-9D37-4CD0052A4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8150" y="409575"/>
          <a:ext cx="1257300" cy="12573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F01C1-2920-4D63-89D0-CF99E276FBF0}">
  <dimension ref="A1:P26"/>
  <sheetViews>
    <sheetView tabSelected="1" workbookViewId="0">
      <selection activeCell="T17" sqref="T17"/>
    </sheetView>
  </sheetViews>
  <sheetFormatPr defaultRowHeight="15" x14ac:dyDescent="0.25"/>
  <cols>
    <col min="1" max="16384" width="9" style="122"/>
  </cols>
  <sheetData>
    <row r="1" spans="1:16" ht="21" x14ac:dyDescent="0.35">
      <c r="A1" s="123" t="s">
        <v>77</v>
      </c>
      <c r="B1" s="123"/>
      <c r="C1" s="123"/>
      <c r="D1" s="123"/>
      <c r="E1" s="123"/>
      <c r="F1" s="123"/>
      <c r="G1" s="123"/>
      <c r="H1" s="123"/>
      <c r="I1" s="123"/>
      <c r="J1" s="123"/>
      <c r="K1" s="123"/>
      <c r="L1" s="123"/>
      <c r="M1" s="123"/>
      <c r="N1" s="123"/>
      <c r="O1" s="123"/>
      <c r="P1" s="123"/>
    </row>
    <row r="2" spans="1:16" ht="15" customHeight="1" x14ac:dyDescent="0.25">
      <c r="A2" s="124" t="s">
        <v>78</v>
      </c>
      <c r="B2" s="124"/>
      <c r="C2" s="124"/>
      <c r="D2" s="124"/>
      <c r="E2" s="124"/>
      <c r="F2" s="124"/>
      <c r="G2" s="124"/>
      <c r="H2" s="124"/>
      <c r="I2" s="124"/>
      <c r="J2" s="124"/>
      <c r="K2" s="124"/>
      <c r="L2" s="124"/>
      <c r="M2" s="124"/>
      <c r="N2" s="124"/>
      <c r="O2" s="124"/>
      <c r="P2" s="124"/>
    </row>
    <row r="3" spans="1:16" x14ac:dyDescent="0.25">
      <c r="A3" s="124"/>
      <c r="B3" s="124"/>
      <c r="C3" s="124"/>
      <c r="D3" s="124"/>
      <c r="E3" s="124"/>
      <c r="F3" s="124"/>
      <c r="G3" s="124"/>
      <c r="H3" s="124"/>
      <c r="I3" s="124"/>
      <c r="J3" s="124"/>
      <c r="K3" s="124"/>
      <c r="L3" s="124"/>
      <c r="M3" s="124"/>
      <c r="N3" s="124"/>
      <c r="O3" s="124"/>
      <c r="P3" s="124"/>
    </row>
    <row r="4" spans="1:16" x14ac:dyDescent="0.25">
      <c r="A4" s="124"/>
      <c r="B4" s="124"/>
      <c r="C4" s="124"/>
      <c r="D4" s="124"/>
      <c r="E4" s="124"/>
      <c r="F4" s="124"/>
      <c r="G4" s="124"/>
      <c r="H4" s="124"/>
      <c r="I4" s="124"/>
      <c r="J4" s="124"/>
      <c r="K4" s="124"/>
      <c r="L4" s="124"/>
      <c r="M4" s="124"/>
      <c r="N4" s="124"/>
      <c r="O4" s="124"/>
      <c r="P4" s="124"/>
    </row>
    <row r="5" spans="1:16" x14ac:dyDescent="0.25">
      <c r="A5" s="124"/>
      <c r="B5" s="124"/>
      <c r="C5" s="124"/>
      <c r="D5" s="124"/>
      <c r="E5" s="124"/>
      <c r="F5" s="124"/>
      <c r="G5" s="124"/>
      <c r="H5" s="124"/>
      <c r="I5" s="124"/>
      <c r="J5" s="124"/>
      <c r="K5" s="124"/>
      <c r="L5" s="124"/>
      <c r="M5" s="124"/>
      <c r="N5" s="124"/>
      <c r="O5" s="124"/>
      <c r="P5" s="124"/>
    </row>
    <row r="6" spans="1:16" x14ac:dyDescent="0.25">
      <c r="A6" s="124"/>
      <c r="B6" s="124"/>
      <c r="C6" s="124"/>
      <c r="D6" s="124"/>
      <c r="E6" s="124"/>
      <c r="F6" s="124"/>
      <c r="G6" s="124"/>
      <c r="H6" s="124"/>
      <c r="I6" s="124"/>
      <c r="J6" s="124"/>
      <c r="K6" s="124"/>
      <c r="L6" s="124"/>
      <c r="M6" s="124"/>
      <c r="N6" s="124"/>
      <c r="O6" s="124"/>
      <c r="P6" s="124"/>
    </row>
    <row r="7" spans="1:16" x14ac:dyDescent="0.25">
      <c r="A7" s="124"/>
      <c r="B7" s="124"/>
      <c r="C7" s="124"/>
      <c r="D7" s="124"/>
      <c r="E7" s="124"/>
      <c r="F7" s="124"/>
      <c r="G7" s="124"/>
      <c r="H7" s="124"/>
      <c r="I7" s="124"/>
      <c r="J7" s="124"/>
      <c r="K7" s="124"/>
      <c r="L7" s="124"/>
      <c r="M7" s="124"/>
      <c r="N7" s="124"/>
      <c r="O7" s="124"/>
      <c r="P7" s="124"/>
    </row>
    <row r="8" spans="1:16" x14ac:dyDescent="0.25">
      <c r="A8" s="124"/>
      <c r="B8" s="124"/>
      <c r="C8" s="124"/>
      <c r="D8" s="124"/>
      <c r="E8" s="124"/>
      <c r="F8" s="124"/>
      <c r="G8" s="124"/>
      <c r="H8" s="124"/>
      <c r="I8" s="124"/>
      <c r="J8" s="124"/>
      <c r="K8" s="124"/>
      <c r="L8" s="124"/>
      <c r="M8" s="124"/>
      <c r="N8" s="124"/>
      <c r="O8" s="124"/>
      <c r="P8" s="124"/>
    </row>
    <row r="9" spans="1:16" x14ac:dyDescent="0.25">
      <c r="A9" s="124"/>
      <c r="B9" s="124"/>
      <c r="C9" s="124"/>
      <c r="D9" s="124"/>
      <c r="E9" s="124"/>
      <c r="F9" s="124"/>
      <c r="G9" s="124"/>
      <c r="H9" s="124"/>
      <c r="I9" s="124"/>
      <c r="J9" s="124"/>
      <c r="K9" s="124"/>
      <c r="L9" s="124"/>
      <c r="M9" s="124"/>
      <c r="N9" s="124"/>
      <c r="O9" s="124"/>
      <c r="P9" s="124"/>
    </row>
    <row r="10" spans="1:16" x14ac:dyDescent="0.25">
      <c r="A10" s="124"/>
      <c r="B10" s="124"/>
      <c r="C10" s="124"/>
      <c r="D10" s="124"/>
      <c r="E10" s="124"/>
      <c r="F10" s="124"/>
      <c r="G10" s="124"/>
      <c r="H10" s="124"/>
      <c r="I10" s="124"/>
      <c r="J10" s="124"/>
      <c r="K10" s="124"/>
      <c r="L10" s="124"/>
      <c r="M10" s="124"/>
      <c r="N10" s="124"/>
      <c r="O10" s="124"/>
      <c r="P10" s="124"/>
    </row>
    <row r="11" spans="1:16" x14ac:dyDescent="0.25">
      <c r="A11" s="124"/>
      <c r="B11" s="124"/>
      <c r="C11" s="124"/>
      <c r="D11" s="124"/>
      <c r="E11" s="124"/>
      <c r="F11" s="124"/>
      <c r="G11" s="124"/>
      <c r="H11" s="124"/>
      <c r="I11" s="124"/>
      <c r="J11" s="124"/>
      <c r="K11" s="124"/>
      <c r="L11" s="124"/>
      <c r="M11" s="124"/>
      <c r="N11" s="124"/>
      <c r="O11" s="124"/>
      <c r="P11" s="124"/>
    </row>
    <row r="12" spans="1:16" x14ac:dyDescent="0.25">
      <c r="A12" s="124"/>
      <c r="B12" s="124"/>
      <c r="C12" s="124"/>
      <c r="D12" s="124"/>
      <c r="E12" s="124"/>
      <c r="F12" s="124"/>
      <c r="G12" s="124"/>
      <c r="H12" s="124"/>
      <c r="I12" s="124"/>
      <c r="J12" s="124"/>
      <c r="K12" s="124"/>
      <c r="L12" s="124"/>
      <c r="M12" s="124"/>
      <c r="N12" s="124"/>
      <c r="O12" s="124"/>
      <c r="P12" s="124"/>
    </row>
    <row r="13" spans="1:16" x14ac:dyDescent="0.25">
      <c r="A13" s="124"/>
      <c r="B13" s="124"/>
      <c r="C13" s="124"/>
      <c r="D13" s="124"/>
      <c r="E13" s="124"/>
      <c r="F13" s="124"/>
      <c r="G13" s="124"/>
      <c r="H13" s="124"/>
      <c r="I13" s="124"/>
      <c r="J13" s="124"/>
      <c r="K13" s="124"/>
      <c r="L13" s="124"/>
      <c r="M13" s="124"/>
      <c r="N13" s="124"/>
      <c r="O13" s="124"/>
      <c r="P13" s="124"/>
    </row>
    <row r="14" spans="1:16" x14ac:dyDescent="0.25">
      <c r="A14" s="124"/>
      <c r="B14" s="124"/>
      <c r="C14" s="124"/>
      <c r="D14" s="124"/>
      <c r="E14" s="124"/>
      <c r="F14" s="124"/>
      <c r="G14" s="124"/>
      <c r="H14" s="124"/>
      <c r="I14" s="124"/>
      <c r="J14" s="124"/>
      <c r="K14" s="124"/>
      <c r="L14" s="124"/>
      <c r="M14" s="124"/>
      <c r="N14" s="124"/>
      <c r="O14" s="124"/>
      <c r="P14" s="124"/>
    </row>
    <row r="15" spans="1:16" x14ac:dyDescent="0.25">
      <c r="A15" s="124"/>
      <c r="B15" s="124"/>
      <c r="C15" s="124"/>
      <c r="D15" s="124"/>
      <c r="E15" s="124"/>
      <c r="F15" s="124"/>
      <c r="G15" s="124"/>
      <c r="H15" s="124"/>
      <c r="I15" s="124"/>
      <c r="J15" s="124"/>
      <c r="K15" s="124"/>
      <c r="L15" s="124"/>
      <c r="M15" s="124"/>
      <c r="N15" s="124"/>
      <c r="O15" s="124"/>
      <c r="P15" s="124"/>
    </row>
    <row r="16" spans="1:16" x14ac:dyDescent="0.25">
      <c r="A16" s="124"/>
      <c r="B16" s="124"/>
      <c r="C16" s="124"/>
      <c r="D16" s="124"/>
      <c r="E16" s="124"/>
      <c r="F16" s="124"/>
      <c r="G16" s="124"/>
      <c r="H16" s="124"/>
      <c r="I16" s="124"/>
      <c r="J16" s="124"/>
      <c r="K16" s="124"/>
      <c r="L16" s="124"/>
      <c r="M16" s="124"/>
      <c r="N16" s="124"/>
      <c r="O16" s="124"/>
      <c r="P16" s="124"/>
    </row>
    <row r="17" spans="1:16" x14ac:dyDescent="0.25">
      <c r="A17" s="124"/>
      <c r="B17" s="124"/>
      <c r="C17" s="124"/>
      <c r="D17" s="124"/>
      <c r="E17" s="124"/>
      <c r="F17" s="124"/>
      <c r="G17" s="124"/>
      <c r="H17" s="124"/>
      <c r="I17" s="124"/>
      <c r="J17" s="124"/>
      <c r="K17" s="124"/>
      <c r="L17" s="124"/>
      <c r="M17" s="124"/>
      <c r="N17" s="124"/>
      <c r="O17" s="124"/>
      <c r="P17" s="124"/>
    </row>
    <row r="18" spans="1:16" x14ac:dyDescent="0.25">
      <c r="A18" s="124"/>
      <c r="B18" s="124"/>
      <c r="C18" s="124"/>
      <c r="D18" s="124"/>
      <c r="E18" s="124"/>
      <c r="F18" s="124"/>
      <c r="G18" s="124"/>
      <c r="H18" s="124"/>
      <c r="I18" s="124"/>
      <c r="J18" s="124"/>
      <c r="K18" s="124"/>
      <c r="L18" s="124"/>
      <c r="M18" s="124"/>
      <c r="N18" s="124"/>
      <c r="O18" s="124"/>
      <c r="P18" s="124"/>
    </row>
    <row r="19" spans="1:16" x14ac:dyDescent="0.25">
      <c r="A19" s="124"/>
      <c r="B19" s="124"/>
      <c r="C19" s="124"/>
      <c r="D19" s="124"/>
      <c r="E19" s="124"/>
      <c r="F19" s="124"/>
      <c r="G19" s="124"/>
      <c r="H19" s="124"/>
      <c r="I19" s="124"/>
      <c r="J19" s="124"/>
      <c r="K19" s="124"/>
      <c r="L19" s="124"/>
      <c r="M19" s="124"/>
      <c r="N19" s="124"/>
      <c r="O19" s="124"/>
      <c r="P19" s="124"/>
    </row>
    <row r="20" spans="1:16" x14ac:dyDescent="0.25">
      <c r="A20" s="124"/>
      <c r="B20" s="124"/>
      <c r="C20" s="124"/>
      <c r="D20" s="124"/>
      <c r="E20" s="124"/>
      <c r="F20" s="124"/>
      <c r="G20" s="124"/>
      <c r="H20" s="124"/>
      <c r="I20" s="124"/>
      <c r="J20" s="124"/>
      <c r="K20" s="124"/>
      <c r="L20" s="124"/>
      <c r="M20" s="124"/>
      <c r="N20" s="124"/>
      <c r="O20" s="124"/>
      <c r="P20" s="124"/>
    </row>
    <row r="21" spans="1:16" x14ac:dyDescent="0.25">
      <c r="A21" s="124"/>
      <c r="B21" s="124"/>
      <c r="C21" s="124"/>
      <c r="D21" s="124"/>
      <c r="E21" s="124"/>
      <c r="F21" s="124"/>
      <c r="G21" s="124"/>
      <c r="H21" s="124"/>
      <c r="I21" s="124"/>
      <c r="J21" s="124"/>
      <c r="K21" s="124"/>
      <c r="L21" s="124"/>
      <c r="M21" s="124"/>
      <c r="N21" s="124"/>
      <c r="O21" s="124"/>
      <c r="P21" s="124"/>
    </row>
    <row r="22" spans="1:16" x14ac:dyDescent="0.25">
      <c r="A22" s="124"/>
      <c r="B22" s="124"/>
      <c r="C22" s="124"/>
      <c r="D22" s="124"/>
      <c r="E22" s="124"/>
      <c r="F22" s="124"/>
      <c r="G22" s="124"/>
      <c r="H22" s="124"/>
      <c r="I22" s="124"/>
      <c r="J22" s="124"/>
      <c r="K22" s="124"/>
      <c r="L22" s="124"/>
      <c r="M22" s="124"/>
      <c r="N22" s="124"/>
      <c r="O22" s="124"/>
      <c r="P22" s="124"/>
    </row>
    <row r="23" spans="1:16" x14ac:dyDescent="0.25">
      <c r="A23" s="124"/>
      <c r="B23" s="124"/>
      <c r="C23" s="124"/>
      <c r="D23" s="124"/>
      <c r="E23" s="124"/>
      <c r="F23" s="124"/>
      <c r="G23" s="124"/>
      <c r="H23" s="124"/>
      <c r="I23" s="124"/>
      <c r="J23" s="124"/>
      <c r="K23" s="124"/>
      <c r="L23" s="124"/>
      <c r="M23" s="124"/>
      <c r="N23" s="124"/>
      <c r="O23" s="124"/>
      <c r="P23" s="124"/>
    </row>
    <row r="24" spans="1:16" x14ac:dyDescent="0.25">
      <c r="A24" s="124"/>
      <c r="B24" s="124"/>
      <c r="C24" s="124"/>
      <c r="D24" s="124"/>
      <c r="E24" s="124"/>
      <c r="F24" s="124"/>
      <c r="G24" s="124"/>
      <c r="H24" s="124"/>
      <c r="I24" s="124"/>
      <c r="J24" s="124"/>
      <c r="K24" s="124"/>
      <c r="L24" s="124"/>
      <c r="M24" s="124"/>
      <c r="N24" s="124"/>
      <c r="O24" s="124"/>
      <c r="P24" s="124"/>
    </row>
    <row r="25" spans="1:16" x14ac:dyDescent="0.25">
      <c r="A25" s="124"/>
      <c r="B25" s="124"/>
      <c r="C25" s="124"/>
      <c r="D25" s="124"/>
      <c r="E25" s="124"/>
      <c r="F25" s="124"/>
      <c r="G25" s="124"/>
      <c r="H25" s="124"/>
      <c r="I25" s="124"/>
      <c r="J25" s="124"/>
      <c r="K25" s="124"/>
      <c r="L25" s="124"/>
      <c r="M25" s="124"/>
      <c r="N25" s="124"/>
      <c r="O25" s="124"/>
      <c r="P25" s="124"/>
    </row>
    <row r="26" spans="1:16" x14ac:dyDescent="0.25">
      <c r="A26" s="124"/>
      <c r="B26" s="124"/>
      <c r="C26" s="124"/>
      <c r="D26" s="124"/>
      <c r="E26" s="124"/>
      <c r="F26" s="124"/>
      <c r="G26" s="124"/>
      <c r="H26" s="124"/>
      <c r="I26" s="124"/>
      <c r="J26" s="124"/>
      <c r="K26" s="124"/>
      <c r="L26" s="124"/>
      <c r="M26" s="124"/>
      <c r="N26" s="124"/>
      <c r="O26" s="124"/>
      <c r="P26" s="124"/>
    </row>
  </sheetData>
  <sheetProtection algorithmName="SHA-512" hashValue="QcVJA4BPZFknCmyyfCcE1hUDUwksAIj6bL3ripGZQCn8mRZiEdvVrA+ECP7XhqXBWRv2nzdwrh+R2LRq9ybHrw==" saltValue="WjzFjlBZLaYUOHBA1Dmeqw==" spinCount="100000" sheet="1" objects="1" scenarios="1" selectLockedCells="1" selectUnlockedCells="1"/>
  <mergeCells count="2">
    <mergeCell ref="A1:P1"/>
    <mergeCell ref="A2:P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E4671-9DD4-42A4-A50E-981ED6FBBE4D}">
  <sheetPr>
    <pageSetUpPr fitToPage="1"/>
  </sheetPr>
  <dimension ref="A1:L53"/>
  <sheetViews>
    <sheetView workbookViewId="0">
      <selection activeCell="H20" sqref="H20"/>
    </sheetView>
  </sheetViews>
  <sheetFormatPr defaultColWidth="8.75" defaultRowHeight="14.25" x14ac:dyDescent="0.2"/>
  <cols>
    <col min="1" max="1" width="1" style="29" customWidth="1"/>
    <col min="2" max="2" width="29.25" style="29" customWidth="1"/>
    <col min="3" max="3" width="20.875" style="29" bestFit="1" customWidth="1"/>
    <col min="4" max="4" width="2" style="29" customWidth="1"/>
    <col min="5" max="5" width="26.375" style="29" bestFit="1" customWidth="1"/>
    <col min="6" max="11" width="12.5" style="29" customWidth="1"/>
    <col min="12" max="12" width="8.75" style="29"/>
    <col min="13" max="13" width="15.125" style="29" bestFit="1" customWidth="1"/>
    <col min="14" max="16384" width="8.75" style="29"/>
  </cols>
  <sheetData>
    <row r="1" spans="1:12" ht="19.5" x14ac:dyDescent="0.3">
      <c r="A1" s="28" t="s">
        <v>73</v>
      </c>
    </row>
    <row r="2" spans="1:12" x14ac:dyDescent="0.2">
      <c r="A2" s="118" t="s">
        <v>76</v>
      </c>
    </row>
    <row r="4" spans="1:12" ht="15" x14ac:dyDescent="0.25">
      <c r="B4" s="125" t="s">
        <v>21</v>
      </c>
      <c r="C4" s="125"/>
      <c r="E4" s="96" t="s">
        <v>14</v>
      </c>
      <c r="F4" s="97">
        <f>+C6</f>
        <v>45657</v>
      </c>
      <c r="G4" s="97">
        <f>+EOMONTH(F4,12)</f>
        <v>46022</v>
      </c>
      <c r="H4" s="97">
        <f t="shared" ref="H4:K4" si="0">+EOMONTH(G4,12)</f>
        <v>46387</v>
      </c>
      <c r="I4" s="97">
        <f t="shared" si="0"/>
        <v>46752</v>
      </c>
      <c r="J4" s="97">
        <f t="shared" si="0"/>
        <v>47118</v>
      </c>
      <c r="K4" s="98">
        <f t="shared" si="0"/>
        <v>47483</v>
      </c>
    </row>
    <row r="5" spans="1:12" ht="15" x14ac:dyDescent="0.25">
      <c r="B5" s="31" t="s">
        <v>22</v>
      </c>
      <c r="C5" s="16">
        <v>5000000</v>
      </c>
      <c r="E5" s="99" t="s">
        <v>0</v>
      </c>
      <c r="F5" s="100">
        <f t="shared" ref="F5:K5" si="1">+YEAR(F4)</f>
        <v>2024</v>
      </c>
      <c r="G5" s="100">
        <f t="shared" si="1"/>
        <v>2025</v>
      </c>
      <c r="H5" s="100">
        <f t="shared" si="1"/>
        <v>2026</v>
      </c>
      <c r="I5" s="100">
        <f t="shared" si="1"/>
        <v>2027</v>
      </c>
      <c r="J5" s="100">
        <f t="shared" si="1"/>
        <v>2028</v>
      </c>
      <c r="K5" s="101">
        <f t="shared" si="1"/>
        <v>2029</v>
      </c>
    </row>
    <row r="6" spans="1:12" ht="15" x14ac:dyDescent="0.25">
      <c r="B6" s="32" t="s">
        <v>26</v>
      </c>
      <c r="C6" s="27">
        <v>45657</v>
      </c>
      <c r="E6" s="102" t="s">
        <v>13</v>
      </c>
      <c r="F6" s="103">
        <v>0</v>
      </c>
      <c r="G6" s="103">
        <f>+F6+1</f>
        <v>1</v>
      </c>
      <c r="H6" s="103">
        <f t="shared" ref="H6:K6" si="2">+G6+1</f>
        <v>2</v>
      </c>
      <c r="I6" s="103">
        <f t="shared" si="2"/>
        <v>3</v>
      </c>
      <c r="J6" s="103">
        <f t="shared" si="2"/>
        <v>4</v>
      </c>
      <c r="K6" s="104">
        <f t="shared" si="2"/>
        <v>5</v>
      </c>
    </row>
    <row r="7" spans="1:12" ht="15" thickBot="1" x14ac:dyDescent="0.25">
      <c r="B7" s="33" t="s">
        <v>47</v>
      </c>
      <c r="C7" s="108">
        <v>0.15</v>
      </c>
      <c r="F7" s="34"/>
      <c r="G7" s="34"/>
      <c r="H7" s="34"/>
      <c r="I7" s="34"/>
      <c r="J7" s="34"/>
      <c r="K7" s="34"/>
    </row>
    <row r="8" spans="1:12" ht="16.5" x14ac:dyDescent="0.25">
      <c r="E8" s="89" t="s">
        <v>15</v>
      </c>
      <c r="F8" s="90"/>
      <c r="G8" s="90"/>
      <c r="H8" s="90"/>
      <c r="I8" s="90"/>
      <c r="J8" s="90"/>
      <c r="K8" s="91"/>
    </row>
    <row r="9" spans="1:12" ht="15" x14ac:dyDescent="0.25">
      <c r="B9" s="125" t="s">
        <v>45</v>
      </c>
      <c r="C9" s="125"/>
      <c r="E9" s="35" t="s">
        <v>9</v>
      </c>
      <c r="F9" s="11"/>
      <c r="G9" s="8">
        <v>500000</v>
      </c>
      <c r="H9" s="11">
        <f>+G9*(1+H19)</f>
        <v>525000</v>
      </c>
      <c r="I9" s="11">
        <f>+H9*(1+I19)</f>
        <v>551250</v>
      </c>
      <c r="J9" s="11">
        <f>+I9*(1+J19)</f>
        <v>578812.5</v>
      </c>
      <c r="K9" s="36">
        <f>+J9*(1+K19)</f>
        <v>607753.125</v>
      </c>
    </row>
    <row r="10" spans="1:12" x14ac:dyDescent="0.2">
      <c r="B10" s="31" t="s">
        <v>2</v>
      </c>
      <c r="C10" s="16">
        <v>3000000</v>
      </c>
      <c r="E10" s="35" t="s">
        <v>32</v>
      </c>
      <c r="G10" s="11">
        <f>+G9*-G20</f>
        <v>-100000</v>
      </c>
      <c r="H10" s="11">
        <f>+H9*-H20</f>
        <v>-105000</v>
      </c>
      <c r="I10" s="11">
        <f>+I9*-I20</f>
        <v>-110250</v>
      </c>
      <c r="J10" s="11">
        <f>+J9*-J20</f>
        <v>-115762.5</v>
      </c>
      <c r="K10" s="36">
        <f>+K9*-K20</f>
        <v>-121550.625</v>
      </c>
      <c r="L10" s="10"/>
    </row>
    <row r="11" spans="1:12" ht="15" x14ac:dyDescent="0.25">
      <c r="B11" s="32" t="s">
        <v>59</v>
      </c>
      <c r="C11" s="17">
        <v>0.01</v>
      </c>
      <c r="E11" s="38" t="s">
        <v>58</v>
      </c>
      <c r="F11" s="39"/>
      <c r="G11" s="12">
        <f>SUM(G9:G10)</f>
        <v>400000</v>
      </c>
      <c r="H11" s="12">
        <f t="shared" ref="H11:K11" si="3">SUM(H9:H10)</f>
        <v>420000</v>
      </c>
      <c r="I11" s="12">
        <f t="shared" si="3"/>
        <v>441000</v>
      </c>
      <c r="J11" s="12">
        <f t="shared" si="3"/>
        <v>463050</v>
      </c>
      <c r="K11" s="40">
        <f t="shared" si="3"/>
        <v>486202.5</v>
      </c>
      <c r="L11" s="10"/>
    </row>
    <row r="12" spans="1:12" x14ac:dyDescent="0.2">
      <c r="B12" s="32" t="s">
        <v>3</v>
      </c>
      <c r="C12" s="17">
        <v>7.0000000000000007E-2</v>
      </c>
      <c r="E12" s="35" t="s">
        <v>33</v>
      </c>
      <c r="F12" s="11"/>
      <c r="G12" s="11">
        <f>+G9*-G21</f>
        <v>-50000</v>
      </c>
      <c r="H12" s="11">
        <f>+H9*-H21</f>
        <v>-52500</v>
      </c>
      <c r="I12" s="11">
        <f>+I9*-I21</f>
        <v>-55125</v>
      </c>
      <c r="J12" s="11">
        <f>+J9*-J21</f>
        <v>-57881.25</v>
      </c>
      <c r="K12" s="36">
        <f>+K9*-K21</f>
        <v>-60775.3125</v>
      </c>
      <c r="L12" s="10"/>
    </row>
    <row r="13" spans="1:12" x14ac:dyDescent="0.2">
      <c r="B13" s="33" t="s">
        <v>20</v>
      </c>
      <c r="C13" s="18">
        <v>5</v>
      </c>
      <c r="E13" s="35" t="s">
        <v>70</v>
      </c>
      <c r="G13" s="82">
        <f>-G22</f>
        <v>-5000</v>
      </c>
      <c r="H13" s="82">
        <f t="shared" ref="H13:K13" si="4">-H22</f>
        <v>-5000</v>
      </c>
      <c r="I13" s="82">
        <f t="shared" si="4"/>
        <v>-5000</v>
      </c>
      <c r="J13" s="82">
        <f t="shared" si="4"/>
        <v>-5000</v>
      </c>
      <c r="K13" s="83">
        <f t="shared" si="4"/>
        <v>-5000</v>
      </c>
      <c r="L13" s="10"/>
    </row>
    <row r="14" spans="1:12" ht="13.9" customHeight="1" x14ac:dyDescent="0.25">
      <c r="E14" s="38" t="s">
        <v>67</v>
      </c>
      <c r="F14" s="9"/>
      <c r="G14" s="9">
        <f>+SUM(G11:G13)</f>
        <v>345000</v>
      </c>
      <c r="H14" s="9">
        <f t="shared" ref="H14:K14" si="5">+SUM(H11:H13)</f>
        <v>362500</v>
      </c>
      <c r="I14" s="9">
        <f t="shared" si="5"/>
        <v>380875</v>
      </c>
      <c r="J14" s="9">
        <f t="shared" si="5"/>
        <v>400168.75</v>
      </c>
      <c r="K14" s="41">
        <f t="shared" si="5"/>
        <v>420427.1875</v>
      </c>
      <c r="L14" s="10"/>
    </row>
    <row r="15" spans="1:12" ht="13.9" customHeight="1" x14ac:dyDescent="0.25">
      <c r="B15" s="125" t="s">
        <v>39</v>
      </c>
      <c r="C15" s="125"/>
      <c r="E15" s="35" t="s">
        <v>10</v>
      </c>
      <c r="F15" s="11"/>
      <c r="G15" s="11">
        <f>-G23</f>
        <v>-5000</v>
      </c>
      <c r="H15" s="11">
        <f>-H23</f>
        <v>-5200</v>
      </c>
      <c r="I15" s="11">
        <f>-I23</f>
        <v>-5400</v>
      </c>
      <c r="J15" s="11">
        <f>-J23</f>
        <v>-5600</v>
      </c>
      <c r="K15" s="36">
        <f>-K23</f>
        <v>-5800</v>
      </c>
      <c r="L15" s="10"/>
    </row>
    <row r="16" spans="1:12" ht="15.75" thickBot="1" x14ac:dyDescent="0.3">
      <c r="B16" s="31" t="s">
        <v>36</v>
      </c>
      <c r="C16" s="42">
        <f>+C5</f>
        <v>5000000</v>
      </c>
      <c r="D16" s="32"/>
      <c r="E16" s="47" t="s">
        <v>56</v>
      </c>
      <c r="F16" s="87"/>
      <c r="G16" s="87">
        <f>+SUM(G14:G15)</f>
        <v>340000</v>
      </c>
      <c r="H16" s="87">
        <f t="shared" ref="H16:K16" si="6">+SUM(H14:H15)</f>
        <v>357300</v>
      </c>
      <c r="I16" s="87">
        <f t="shared" si="6"/>
        <v>375475</v>
      </c>
      <c r="J16" s="87">
        <f t="shared" si="6"/>
        <v>394568.75</v>
      </c>
      <c r="K16" s="88">
        <f t="shared" si="6"/>
        <v>414627.1875</v>
      </c>
      <c r="L16" s="11"/>
    </row>
    <row r="17" spans="2:12" x14ac:dyDescent="0.2">
      <c r="B17" s="32" t="s">
        <v>40</v>
      </c>
      <c r="C17" s="43">
        <f>+C10-(C10*C11)</f>
        <v>2970000</v>
      </c>
      <c r="F17" s="34"/>
      <c r="G17" s="34"/>
      <c r="H17" s="34"/>
      <c r="I17" s="34"/>
      <c r="J17" s="34"/>
      <c r="K17" s="34"/>
      <c r="L17" s="10"/>
    </row>
    <row r="18" spans="2:12" ht="15" x14ac:dyDescent="0.25">
      <c r="B18" s="33" t="s">
        <v>49</v>
      </c>
      <c r="C18" s="65">
        <f>+C16-C17</f>
        <v>2030000</v>
      </c>
      <c r="E18" s="30" t="s">
        <v>31</v>
      </c>
    </row>
    <row r="19" spans="2:12" x14ac:dyDescent="0.2">
      <c r="E19" s="49" t="s">
        <v>30</v>
      </c>
      <c r="F19" s="50"/>
      <c r="G19" s="19"/>
      <c r="H19" s="19">
        <v>0.05</v>
      </c>
      <c r="I19" s="19">
        <v>0.05</v>
      </c>
      <c r="J19" s="19">
        <v>0.05</v>
      </c>
      <c r="K19" s="20">
        <v>0.05</v>
      </c>
    </row>
    <row r="20" spans="2:12" ht="13.9" customHeight="1" x14ac:dyDescent="0.25">
      <c r="B20" s="125" t="s">
        <v>37</v>
      </c>
      <c r="C20" s="125"/>
      <c r="E20" s="51" t="s">
        <v>79</v>
      </c>
      <c r="F20" s="92"/>
      <c r="G20" s="21">
        <v>0.2</v>
      </c>
      <c r="H20" s="21">
        <v>0.2</v>
      </c>
      <c r="I20" s="21">
        <v>0.2</v>
      </c>
      <c r="J20" s="21">
        <v>0.2</v>
      </c>
      <c r="K20" s="22">
        <v>0.2</v>
      </c>
    </row>
    <row r="21" spans="2:12" x14ac:dyDescent="0.2">
      <c r="B21" s="31" t="s">
        <v>74</v>
      </c>
      <c r="C21" s="66">
        <f>+C17/C16</f>
        <v>0.59399999999999997</v>
      </c>
      <c r="E21" s="51" t="s">
        <v>80</v>
      </c>
      <c r="F21" s="93"/>
      <c r="G21" s="21">
        <v>0.1</v>
      </c>
      <c r="H21" s="21">
        <v>0.1</v>
      </c>
      <c r="I21" s="21">
        <v>0.1</v>
      </c>
      <c r="J21" s="21">
        <v>0.1</v>
      </c>
      <c r="K21" s="22">
        <v>0.1</v>
      </c>
    </row>
    <row r="22" spans="2:12" x14ac:dyDescent="0.2">
      <c r="B22" s="32" t="s">
        <v>75</v>
      </c>
      <c r="C22" s="37">
        <f>+C18/C16</f>
        <v>0.40600000000000003</v>
      </c>
      <c r="E22" s="51" t="s">
        <v>70</v>
      </c>
      <c r="F22" s="93"/>
      <c r="G22" s="115">
        <v>5000</v>
      </c>
      <c r="H22" s="115">
        <v>5000</v>
      </c>
      <c r="I22" s="115">
        <v>5000</v>
      </c>
      <c r="J22" s="115">
        <v>5000</v>
      </c>
      <c r="K22" s="116">
        <v>5000</v>
      </c>
    </row>
    <row r="23" spans="2:12" ht="15" x14ac:dyDescent="0.25">
      <c r="B23" s="32"/>
      <c r="C23" s="117" t="str">
        <f>IF(SUM(C21:C22)&lt;&gt;1,"Error"," ")</f>
        <v xml:space="preserve"> </v>
      </c>
      <c r="E23" s="52" t="s">
        <v>10</v>
      </c>
      <c r="F23" s="53"/>
      <c r="G23" s="23">
        <v>5000</v>
      </c>
      <c r="H23" s="23">
        <v>5200</v>
      </c>
      <c r="I23" s="23">
        <v>5400</v>
      </c>
      <c r="J23" s="23">
        <v>5600</v>
      </c>
      <c r="K23" s="24">
        <v>5800</v>
      </c>
    </row>
    <row r="24" spans="2:12" x14ac:dyDescent="0.2">
      <c r="B24" s="32" t="s">
        <v>41</v>
      </c>
      <c r="C24" s="45">
        <f>+C12</f>
        <v>7.0000000000000007E-2</v>
      </c>
    </row>
    <row r="25" spans="2:12" ht="16.5" x14ac:dyDescent="0.25">
      <c r="B25" s="32" t="s">
        <v>34</v>
      </c>
      <c r="C25" s="37">
        <f>+C7</f>
        <v>0.15</v>
      </c>
      <c r="E25" s="105" t="s">
        <v>57</v>
      </c>
      <c r="F25" s="106"/>
      <c r="G25" s="106"/>
      <c r="H25" s="106"/>
      <c r="I25" s="106"/>
      <c r="J25" s="106"/>
      <c r="K25" s="107"/>
    </row>
    <row r="26" spans="2:12" ht="15" x14ac:dyDescent="0.25">
      <c r="B26" s="33" t="s">
        <v>35</v>
      </c>
      <c r="C26" s="46">
        <f>+C24*C21+C22*C25</f>
        <v>0.10248</v>
      </c>
      <c r="E26" s="84" t="s">
        <v>56</v>
      </c>
      <c r="F26" s="85"/>
      <c r="G26" s="12">
        <f>G16</f>
        <v>340000</v>
      </c>
      <c r="H26" s="12">
        <f>H16</f>
        <v>357300</v>
      </c>
      <c r="I26" s="12">
        <f>I16</f>
        <v>375475</v>
      </c>
      <c r="J26" s="12">
        <f>J16</f>
        <v>394568.75</v>
      </c>
      <c r="K26" s="86">
        <f>K16</f>
        <v>414627.1875</v>
      </c>
    </row>
    <row r="27" spans="2:12" ht="13.9" customHeight="1" x14ac:dyDescent="0.2">
      <c r="E27" s="32" t="s">
        <v>22</v>
      </c>
      <c r="F27" s="11">
        <f>-$C$5</f>
        <v>-5000000</v>
      </c>
      <c r="G27" s="11">
        <v>0</v>
      </c>
      <c r="H27" s="11">
        <v>0</v>
      </c>
      <c r="I27" s="11">
        <v>0</v>
      </c>
      <c r="J27" s="11">
        <v>0</v>
      </c>
      <c r="K27" s="48">
        <v>0</v>
      </c>
    </row>
    <row r="28" spans="2:12" ht="13.9" customHeight="1" x14ac:dyDescent="0.25">
      <c r="B28" s="125" t="s">
        <v>69</v>
      </c>
      <c r="C28" s="125"/>
      <c r="E28" s="32" t="s">
        <v>23</v>
      </c>
      <c r="F28" s="11">
        <v>0</v>
      </c>
      <c r="G28" s="11">
        <f>+IFERROR(HLOOKUP(G4,$C$29:$C$36,8,FALSE),0)</f>
        <v>0</v>
      </c>
      <c r="H28" s="11">
        <f>+IFERROR(HLOOKUP(H4,$C$29:$C$36,8,FALSE),0)</f>
        <v>0</v>
      </c>
      <c r="I28" s="11">
        <f>+IFERROR(HLOOKUP(I4,$C$29:$C$36,8,FALSE),0)</f>
        <v>0</v>
      </c>
      <c r="J28" s="11">
        <f>+IFERROR(HLOOKUP(J4,$C$29:$C$36,8,FALSE),0)</f>
        <v>0</v>
      </c>
      <c r="K28" s="48">
        <f>+IFERROR(HLOOKUP(K4,$C$29:$C$36,8,FALSE),0)</f>
        <v>7511828.625</v>
      </c>
    </row>
    <row r="29" spans="2:12" ht="15" x14ac:dyDescent="0.25">
      <c r="B29" s="31" t="s">
        <v>27</v>
      </c>
      <c r="C29" s="14">
        <v>47483</v>
      </c>
      <c r="E29" s="84" t="s">
        <v>4</v>
      </c>
      <c r="F29" s="12">
        <f>+SUM(F27:F28)</f>
        <v>-5000000</v>
      </c>
      <c r="G29" s="12">
        <f>SUM(G26:G28)</f>
        <v>340000</v>
      </c>
      <c r="H29" s="12">
        <f t="shared" ref="H29:K29" si="7">SUM(H26:H28)</f>
        <v>357300</v>
      </c>
      <c r="I29" s="12">
        <f t="shared" si="7"/>
        <v>375475</v>
      </c>
      <c r="J29" s="12">
        <f t="shared" si="7"/>
        <v>394568.75</v>
      </c>
      <c r="K29" s="86">
        <f t="shared" si="7"/>
        <v>7926455.8125</v>
      </c>
    </row>
    <row r="30" spans="2:12" x14ac:dyDescent="0.2">
      <c r="B30" s="32" t="s">
        <v>64</v>
      </c>
      <c r="C30" s="48">
        <f>+HLOOKUP(C29,$F$4:$K$14,8,FALSE)</f>
        <v>486202.5</v>
      </c>
      <c r="E30" s="32" t="s">
        <v>5</v>
      </c>
      <c r="F30" s="11">
        <f>+C10</f>
        <v>3000000</v>
      </c>
      <c r="G30" s="11">
        <v>0</v>
      </c>
      <c r="H30" s="11">
        <v>0</v>
      </c>
      <c r="I30" s="11">
        <v>0</v>
      </c>
      <c r="J30" s="11">
        <v>0</v>
      </c>
      <c r="K30" s="48">
        <v>0</v>
      </c>
    </row>
    <row r="31" spans="2:12" x14ac:dyDescent="0.2">
      <c r="B31" s="32" t="s">
        <v>68</v>
      </c>
      <c r="C31" s="15" t="s">
        <v>61</v>
      </c>
      <c r="E31" s="32" t="s">
        <v>6</v>
      </c>
      <c r="F31" s="11">
        <f>-F30*C11</f>
        <v>-30000</v>
      </c>
      <c r="G31" s="11">
        <v>0</v>
      </c>
      <c r="H31" s="11">
        <v>0</v>
      </c>
      <c r="I31" s="11">
        <v>0</v>
      </c>
      <c r="J31" s="11">
        <v>0</v>
      </c>
      <c r="K31" s="48">
        <v>0</v>
      </c>
    </row>
    <row r="32" spans="2:12" x14ac:dyDescent="0.2">
      <c r="B32" s="32" t="s">
        <v>62</v>
      </c>
      <c r="C32" s="26">
        <v>15</v>
      </c>
      <c r="E32" s="32" t="s">
        <v>11</v>
      </c>
      <c r="F32" s="82">
        <v>0</v>
      </c>
      <c r="G32" s="82">
        <f ca="1">-IF(ROUND(SUMIF('Loan Details - 5'!$C$9:$I$369,G$5,'Loan Details - 5'!$H$9:$H$369),0)=0,0,SUMIF('Loan Details - 5'!$C$9:$I$369,G$5,'Loan Details - 5'!$H$9:$H$369))</f>
        <v>-519293.88267644675</v>
      </c>
      <c r="H32" s="82">
        <f ca="1">-IF(ROUND(SUMIF('Loan Details - 5'!$C$9:$I$369,H$5,'Loan Details - 5'!$H$9:$H$369),0)=0,0,SUMIF('Loan Details - 5'!$C$9:$I$369,H$5,'Loan Details - 5'!$H$9:$H$369))</f>
        <v>-556833.67944327567</v>
      </c>
      <c r="I32" s="82">
        <f ca="1">-IF(ROUND(SUMIF('Loan Details - 5'!$C$9:$I$369,I$5,'Loan Details - 5'!$H$9:$H$369),0)=0,0,SUMIF('Loan Details - 5'!$C$9:$I$369,I$5,'Loan Details - 5'!$H$9:$H$369))</f>
        <v>-597087.23115370527</v>
      </c>
      <c r="J32" s="82">
        <f ca="1">-IF(ROUND(SUMIF('Loan Details - 5'!$C$9:$I$369,J$5,'Loan Details - 5'!$H$9:$H$369),0)=0,0,SUMIF('Loan Details - 5'!$C$9:$I$369,J$5,'Loan Details - 5'!$H$9:$H$369))</f>
        <v>-640250.71537203249</v>
      </c>
      <c r="K32" s="43">
        <f ca="1">-IF(ROUND(SUMIF('Loan Details - 5'!$C$9:$I$369,K$5,'Loan Details - 5'!$H$9:$H$369),0)=0,0,SUMIF('Loan Details - 5'!$C$9:$I$369,K$5,'Loan Details - 5'!$H$9:$H$369))</f>
        <v>-686534.49135453941</v>
      </c>
    </row>
    <row r="33" spans="2:12" ht="15" x14ac:dyDescent="0.25">
      <c r="B33" s="63" t="s">
        <v>63</v>
      </c>
      <c r="C33" s="62">
        <f>1/C32</f>
        <v>6.6666666666666666E-2</v>
      </c>
      <c r="E33" s="32" t="s">
        <v>12</v>
      </c>
      <c r="F33" s="82">
        <v>0</v>
      </c>
      <c r="G33" s="82">
        <f ca="1">-IF(ROUND(SUMIF('Loan Details - 5'!$C$9:$I$369,G$5,'Loan Details - 5'!$G$9:$G$369),0)=0,0,SUMIF('Loan Details - 5'!$C$9:$I$369,G$5,'Loan Details - 5'!$G$9:$G$369))</f>
        <v>-193549.26477613644</v>
      </c>
      <c r="H33" s="82">
        <f ca="1">-IF(ROUND(SUMIF('Loan Details - 5'!$C$9:$I$369,H$5,'Loan Details - 5'!$G$9:$G$369),0)=0,0,SUMIF('Loan Details - 5'!$C$9:$I$369,H$5,'Loan Details - 5'!$G$9:$G$369))</f>
        <v>-156009.4680093076</v>
      </c>
      <c r="I33" s="82">
        <f ca="1">-IF(ROUND(SUMIF('Loan Details - 5'!$C$9:$I$369,I$5,'Loan Details - 5'!$G$9:$G$369),0)=0,0,SUMIF('Loan Details - 5'!$C$9:$I$369,I$5,'Loan Details - 5'!$G$9:$G$369))</f>
        <v>-115755.91629887799</v>
      </c>
      <c r="J33" s="82">
        <f ca="1">-IF(ROUND(SUMIF('Loan Details - 5'!$C$9:$I$369,J$5,'Loan Details - 5'!$G$9:$G$369),0)=0,0,SUMIF('Loan Details - 5'!$C$9:$I$369,J$5,'Loan Details - 5'!$G$9:$G$369))</f>
        <v>-72592.43208055073</v>
      </c>
      <c r="K33" s="43">
        <f ca="1">-IF(ROUND(SUMIF('Loan Details - 5'!$C$9:$I$369,K$5,'Loan Details - 5'!$G$9:$G$369),0)=0,0,SUMIF('Loan Details - 5'!$C$9:$I$369,K$5,'Loan Details - 5'!$G$9:$G$369))</f>
        <v>-26308.65609804379</v>
      </c>
      <c r="L33" s="79"/>
    </row>
    <row r="34" spans="2:12" x14ac:dyDescent="0.2">
      <c r="B34" s="32" t="s">
        <v>28</v>
      </c>
      <c r="C34" s="25">
        <v>0.03</v>
      </c>
      <c r="E34" s="32" t="s">
        <v>7</v>
      </c>
      <c r="F34" s="11">
        <v>0</v>
      </c>
      <c r="G34" s="11">
        <f>+IF($C$29=G4,-VLOOKUP(G4,'Loan Details - 5'!$D$9:$I$369,6,FALSE),0)</f>
        <v>0</v>
      </c>
      <c r="H34" s="11">
        <f>+IF($C$29=H4,-VLOOKUP(H4,'Loan Details - 5'!$D$9:$I$369,6,FALSE),0)</f>
        <v>0</v>
      </c>
      <c r="I34" s="11">
        <f>+IF($C$29=I4,-VLOOKUP(I4,'Loan Details - 5'!$D$9:$I$369,6,FALSE),0)</f>
        <v>0</v>
      </c>
      <c r="J34" s="11">
        <f>+IF($C$29=J4,-VLOOKUP(J4,'Loan Details - 5'!$D$9:$I$369,6,FALSE),0)</f>
        <v>0</v>
      </c>
      <c r="K34" s="48">
        <f>+IF($C$29=K4,-VLOOKUP(K4,'Loan Details - 5'!$D$9:$I$369,6,FALSE),0)</f>
        <v>0</v>
      </c>
    </row>
    <row r="35" spans="2:12" ht="15" x14ac:dyDescent="0.25">
      <c r="B35" s="32" t="s">
        <v>47</v>
      </c>
      <c r="C35" s="45">
        <f>+C7</f>
        <v>0.15</v>
      </c>
      <c r="E35" s="84" t="s">
        <v>8</v>
      </c>
      <c r="F35" s="12">
        <f>SUM(F29:F34)</f>
        <v>-2030000</v>
      </c>
      <c r="G35" s="12">
        <f ca="1">SUM(G29:G34)</f>
        <v>-372843.14745258319</v>
      </c>
      <c r="H35" s="12">
        <f t="shared" ref="H35:K35" ca="1" si="8">SUM(H29:H34)</f>
        <v>-355543.1474525833</v>
      </c>
      <c r="I35" s="12">
        <f t="shared" ca="1" si="8"/>
        <v>-337368.14745258325</v>
      </c>
      <c r="J35" s="12">
        <f t="shared" ca="1" si="8"/>
        <v>-318274.39745258319</v>
      </c>
      <c r="K35" s="86">
        <f t="shared" ca="1" si="8"/>
        <v>7213612.6650474174</v>
      </c>
    </row>
    <row r="36" spans="2:12" x14ac:dyDescent="0.2">
      <c r="B36" s="33" t="s">
        <v>29</v>
      </c>
      <c r="C36" s="54">
        <f>+VLOOKUP(C31,$B$39:$C$42,2,FALSE)</f>
        <v>7511828.625</v>
      </c>
    </row>
    <row r="37" spans="2:12" ht="15" x14ac:dyDescent="0.25">
      <c r="E37" s="30" t="s">
        <v>52</v>
      </c>
    </row>
    <row r="38" spans="2:12" ht="15" x14ac:dyDescent="0.25">
      <c r="B38" s="125" t="s">
        <v>50</v>
      </c>
      <c r="C38" s="125"/>
      <c r="E38" s="30" t="s">
        <v>44</v>
      </c>
      <c r="F38" s="64" t="s">
        <v>48</v>
      </c>
      <c r="G38" s="64" t="s">
        <v>53</v>
      </c>
    </row>
    <row r="39" spans="2:12" x14ac:dyDescent="0.2">
      <c r="B39" s="70" t="s">
        <v>60</v>
      </c>
      <c r="C39" s="67">
        <f>+C30*C32</f>
        <v>7293037.5</v>
      </c>
      <c r="E39" s="55" t="s">
        <v>67</v>
      </c>
      <c r="F39" s="94">
        <f>+AVERAGE(G39:K39)</f>
        <v>7.6358837500000012E-2</v>
      </c>
      <c r="G39" s="56">
        <f>+G14/-$F$27</f>
        <v>6.9000000000000006E-2</v>
      </c>
      <c r="H39" s="56">
        <f>+H14/-$F$27</f>
        <v>7.2499999999999995E-2</v>
      </c>
      <c r="I39" s="56">
        <f>+I14/-$F$27</f>
        <v>7.6175000000000007E-2</v>
      </c>
      <c r="J39" s="56">
        <f>+J14/-$F$27</f>
        <v>8.0033750000000001E-2</v>
      </c>
      <c r="K39" s="56">
        <f>+K14/-$F$27</f>
        <v>8.4085437499999999E-2</v>
      </c>
    </row>
    <row r="40" spans="2:12" x14ac:dyDescent="0.2">
      <c r="B40" s="63" t="s">
        <v>61</v>
      </c>
      <c r="C40" s="68">
        <f>+(C30*(1+C34))*C32</f>
        <v>7511828.625</v>
      </c>
      <c r="E40" s="55" t="s">
        <v>56</v>
      </c>
      <c r="F40" s="95">
        <f>+AVERAGE(G40:K40)</f>
        <v>7.5278837500000001E-2</v>
      </c>
      <c r="G40" s="56">
        <f>+G16/-$F$27</f>
        <v>6.8000000000000005E-2</v>
      </c>
      <c r="H40" s="56">
        <f>+H16/-$F$27</f>
        <v>7.1459999999999996E-2</v>
      </c>
      <c r="I40" s="56">
        <f>+I16/-$F$27</f>
        <v>7.5094999999999995E-2</v>
      </c>
      <c r="J40" s="56">
        <f>+J16/-$F$27</f>
        <v>7.8913750000000005E-2</v>
      </c>
      <c r="K40" s="56">
        <f>+K16/-$F$27</f>
        <v>8.2925437500000004E-2</v>
      </c>
    </row>
    <row r="41" spans="2:12" x14ac:dyDescent="0.2">
      <c r="B41" s="63" t="s">
        <v>65</v>
      </c>
      <c r="C41" s="68">
        <f>+(C30*(1+C34))/(C35-C34)</f>
        <v>4173238.1250000005</v>
      </c>
    </row>
    <row r="42" spans="2:12" ht="15" x14ac:dyDescent="0.25">
      <c r="B42" s="71" t="s">
        <v>66</v>
      </c>
      <c r="C42" s="69">
        <f>+C30/C35</f>
        <v>3241350</v>
      </c>
      <c r="E42" s="30" t="s">
        <v>38</v>
      </c>
      <c r="F42" s="64" t="s">
        <v>48</v>
      </c>
      <c r="G42" s="64" t="s">
        <v>53</v>
      </c>
    </row>
    <row r="43" spans="2:12" ht="15" thickBot="1" x14ac:dyDescent="0.25">
      <c r="E43" s="55" t="s">
        <v>42</v>
      </c>
      <c r="F43" s="94">
        <f>+AVERAGE(G43:K43)</f>
        <v>0.37575198249999997</v>
      </c>
      <c r="G43" s="56">
        <f>+G29/-$F$27</f>
        <v>6.8000000000000005E-2</v>
      </c>
      <c r="H43" s="56">
        <f>+H29/-$F$27</f>
        <v>7.1459999999999996E-2</v>
      </c>
      <c r="I43" s="56">
        <f>+I29/-$F$27</f>
        <v>7.5094999999999995E-2</v>
      </c>
      <c r="J43" s="56">
        <f>+J29/-$F$27</f>
        <v>7.8913750000000005E-2</v>
      </c>
      <c r="K43" s="56">
        <f>+K29/-$F$27</f>
        <v>1.5852911624999999</v>
      </c>
    </row>
    <row r="44" spans="2:12" ht="17.25" thickBot="1" x14ac:dyDescent="0.3">
      <c r="B44" s="126" t="s">
        <v>46</v>
      </c>
      <c r="C44" s="127"/>
      <c r="E44" s="55" t="s">
        <v>43</v>
      </c>
      <c r="F44" s="95">
        <f ca="1">+AVERAGE(G44:K44)</f>
        <v>0.2331833530094834</v>
      </c>
      <c r="G44" s="56">
        <f ca="1">+G35/-$F$27</f>
        <v>-7.4568629490516639E-2</v>
      </c>
      <c r="H44" s="56">
        <f ca="1">+H35/-$F$27</f>
        <v>-7.1108629490516662E-2</v>
      </c>
      <c r="I44" s="56">
        <f ca="1">+I35/-$F$27</f>
        <v>-6.7473629490516648E-2</v>
      </c>
      <c r="J44" s="56">
        <f ca="1">+J35/-$F$27</f>
        <v>-6.3654879490516639E-2</v>
      </c>
      <c r="K44" s="56">
        <f ca="1">+K35/-$F$27</f>
        <v>1.4427225330094835</v>
      </c>
    </row>
    <row r="45" spans="2:12" ht="15" x14ac:dyDescent="0.25">
      <c r="B45" s="57" t="s">
        <v>24</v>
      </c>
      <c r="C45" s="58">
        <f>+IRR(F29:K29)</f>
        <v>0.1489219649535094</v>
      </c>
    </row>
    <row r="46" spans="2:12" ht="15" x14ac:dyDescent="0.25">
      <c r="B46" s="44" t="s">
        <v>25</v>
      </c>
      <c r="C46" s="59">
        <f>SUMIF(F29:K29,"&gt;"&amp;0,F29:K29)/-SUMIF(F29:K29,"&lt;"&amp;0,F29:K29)</f>
        <v>1.8787599125000001</v>
      </c>
    </row>
    <row r="47" spans="2:12" ht="15" x14ac:dyDescent="0.25">
      <c r="B47" s="44" t="s">
        <v>54</v>
      </c>
      <c r="C47" s="60">
        <f ca="1">+IRR(F35:K35)</f>
        <v>0.1964460939860313</v>
      </c>
    </row>
    <row r="48" spans="2:12" ht="15" x14ac:dyDescent="0.25">
      <c r="B48" s="44" t="s">
        <v>55</v>
      </c>
      <c r="C48" s="59">
        <f ca="1">SUMIF(F35:K35,"&gt;"&amp;0,F35:K35)/-SUMIF(F35:K35,"&lt;"&amp;0,F35:K35)</f>
        <v>2.1129325508123631</v>
      </c>
    </row>
    <row r="49" spans="2:3" ht="15" x14ac:dyDescent="0.25">
      <c r="B49" s="44" t="s">
        <v>72</v>
      </c>
      <c r="C49" s="80">
        <f ca="1">+NPV($C$7,G35:K35)+F35</f>
        <v>559587.80956190592</v>
      </c>
    </row>
    <row r="50" spans="2:3" ht="15.75" thickBot="1" x14ac:dyDescent="0.3">
      <c r="B50" s="61" t="s">
        <v>71</v>
      </c>
      <c r="C50" s="81">
        <f ca="1">+C5+C49</f>
        <v>5559587.8095619064</v>
      </c>
    </row>
    <row r="52" spans="2:3" x14ac:dyDescent="0.2">
      <c r="C52" s="11"/>
    </row>
    <row r="53" spans="2:3" x14ac:dyDescent="0.2">
      <c r="C53" s="11"/>
    </row>
  </sheetData>
  <mergeCells count="7">
    <mergeCell ref="B28:C28"/>
    <mergeCell ref="B38:C38"/>
    <mergeCell ref="B44:C44"/>
    <mergeCell ref="B4:C4"/>
    <mergeCell ref="B9:C9"/>
    <mergeCell ref="B15:C15"/>
    <mergeCell ref="B20:C20"/>
  </mergeCells>
  <dataValidations count="1">
    <dataValidation type="list" allowBlank="1" showInputMessage="1" showErrorMessage="1" sqref="C31" xr:uid="{B37052E8-491F-4AEA-9C74-E97362BCC2B6}">
      <formula1>$B$39:$B$42</formula1>
    </dataValidation>
  </dataValidations>
  <pageMargins left="0.25" right="0.25"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65CE9-5C32-4D40-B38D-37F97265A0D5}">
  <dimension ref="A1:M369"/>
  <sheetViews>
    <sheetView workbookViewId="0"/>
  </sheetViews>
  <sheetFormatPr defaultRowHeight="14.25" x14ac:dyDescent="0.2"/>
  <cols>
    <col min="1" max="1" width="1.75" customWidth="1"/>
    <col min="2" max="2" width="12.625" hidden="1" customWidth="1"/>
    <col min="3" max="3" width="11.125" hidden="1" customWidth="1"/>
    <col min="4" max="4" width="12.625" bestFit="1" customWidth="1"/>
    <col min="5" max="5" width="12.125" bestFit="1" customWidth="1"/>
    <col min="6" max="6" width="8.75" bestFit="1" customWidth="1"/>
    <col min="7" max="7" width="8.625" bestFit="1" customWidth="1"/>
    <col min="8" max="8" width="16.875" bestFit="1" customWidth="1"/>
    <col min="9" max="9" width="12" bestFit="1" customWidth="1"/>
    <col min="11" max="12" width="9.625" bestFit="1" customWidth="1"/>
  </cols>
  <sheetData>
    <row r="1" spans="1:9" ht="19.5" x14ac:dyDescent="0.3">
      <c r="A1" s="13" t="s">
        <v>51</v>
      </c>
    </row>
    <row r="3" spans="1:9" ht="15" x14ac:dyDescent="0.25">
      <c r="D3" s="1" t="s">
        <v>14</v>
      </c>
      <c r="E3" s="2">
        <f>+'Operating Model - 5'!C6</f>
        <v>45657</v>
      </c>
    </row>
    <row r="4" spans="1:9" ht="15" x14ac:dyDescent="0.25">
      <c r="D4" s="1" t="s">
        <v>2</v>
      </c>
      <c r="E4" s="3">
        <f>+'Operating Model - 5'!C10</f>
        <v>3000000</v>
      </c>
    </row>
    <row r="5" spans="1:9" ht="15" x14ac:dyDescent="0.25">
      <c r="D5" s="1" t="s">
        <v>3</v>
      </c>
      <c r="E5" s="5">
        <f>+'Operating Model - 5'!C12</f>
        <v>7.0000000000000007E-2</v>
      </c>
    </row>
    <row r="6" spans="1:9" ht="15" x14ac:dyDescent="0.25">
      <c r="D6" s="1" t="s">
        <v>20</v>
      </c>
      <c r="E6" s="4">
        <f>+'Operating Model - 5'!C13</f>
        <v>5</v>
      </c>
      <c r="F6" s="2"/>
    </row>
    <row r="7" spans="1:9" ht="15" x14ac:dyDescent="0.25">
      <c r="D7" s="1" t="s">
        <v>17</v>
      </c>
      <c r="E7" s="74">
        <f>+PMT(E5/12,E6*12,-E4)</f>
        <v>59403.595621048604</v>
      </c>
    </row>
    <row r="8" spans="1:9" ht="15" thickBot="1" x14ac:dyDescent="0.25"/>
    <row r="9" spans="1:9" ht="15" x14ac:dyDescent="0.25">
      <c r="B9" s="72" t="s">
        <v>13</v>
      </c>
      <c r="C9" s="73" t="s">
        <v>0</v>
      </c>
      <c r="D9" s="109" t="s">
        <v>14</v>
      </c>
      <c r="E9" s="110" t="s">
        <v>16</v>
      </c>
      <c r="F9" s="110" t="s">
        <v>17</v>
      </c>
      <c r="G9" s="110" t="s">
        <v>18</v>
      </c>
      <c r="H9" s="110" t="s">
        <v>1</v>
      </c>
      <c r="I9" s="111" t="s">
        <v>19</v>
      </c>
    </row>
    <row r="10" spans="1:9" x14ac:dyDescent="0.2">
      <c r="B10" s="75">
        <v>1</v>
      </c>
      <c r="C10" s="76">
        <f>+YEAR(D10)</f>
        <v>2025</v>
      </c>
      <c r="D10" s="112">
        <f>+EOMONTH(E3,1)</f>
        <v>45688</v>
      </c>
      <c r="E10" s="6">
        <f>+$E$4</f>
        <v>3000000</v>
      </c>
      <c r="F10" s="6">
        <f t="shared" ref="F10" si="0">+$E$7</f>
        <v>59403.595621048604</v>
      </c>
      <c r="G10" s="7">
        <f t="shared" ref="G10" si="1">+E10*($E$5/12)</f>
        <v>17500</v>
      </c>
      <c r="H10" s="7">
        <f>+F10-G10</f>
        <v>41903.595621048604</v>
      </c>
      <c r="I10" s="113">
        <f>+E10-H10</f>
        <v>2958096.4043789515</v>
      </c>
    </row>
    <row r="11" spans="1:9" x14ac:dyDescent="0.2">
      <c r="B11" s="75">
        <f>+B10+1</f>
        <v>2</v>
      </c>
      <c r="C11" s="76">
        <f t="shared" ref="C11:C74" si="2">+YEAR(D11)</f>
        <v>2025</v>
      </c>
      <c r="D11" s="112">
        <f>+EOMONTH(D10,1)</f>
        <v>45716</v>
      </c>
      <c r="E11" s="6">
        <f>+IF(ROUND(I10,0)&gt;=0,I10,0)</f>
        <v>2958096.4043789515</v>
      </c>
      <c r="F11" s="6">
        <f>+IF(ROUND(E11,0)=0,0,$E$7)</f>
        <v>59403.595621048604</v>
      </c>
      <c r="G11" s="7">
        <f>+E11*($E$5/12)</f>
        <v>17255.562358877218</v>
      </c>
      <c r="H11" s="7">
        <f>+F11-G11</f>
        <v>42148.03326217139</v>
      </c>
      <c r="I11" s="113">
        <f>+IF(ROUND(E11-H11,0)=0,0,E11-H11)</f>
        <v>2915948.3711167802</v>
      </c>
    </row>
    <row r="12" spans="1:9" x14ac:dyDescent="0.2">
      <c r="B12" s="75">
        <f t="shared" ref="B12:B75" si="3">+B11+1</f>
        <v>3</v>
      </c>
      <c r="C12" s="76">
        <f t="shared" si="2"/>
        <v>2025</v>
      </c>
      <c r="D12" s="112">
        <f t="shared" ref="D12:D75" si="4">+EOMONTH(D11,1)</f>
        <v>45747</v>
      </c>
      <c r="E12" s="6">
        <f t="shared" ref="E12:E75" si="5">+IF(ROUND(I11,0)&gt;=0,I11,0)</f>
        <v>2915948.3711167802</v>
      </c>
      <c r="F12" s="6">
        <f t="shared" ref="F12:F75" si="6">+IF(ROUND(E12,0)=0,0,$E$7)</f>
        <v>59403.595621048604</v>
      </c>
      <c r="G12" s="7">
        <f t="shared" ref="G12:G75" si="7">+E12*($E$5/12)</f>
        <v>17009.698831514554</v>
      </c>
      <c r="H12" s="7">
        <f t="shared" ref="H12:H75" si="8">+F12-G12</f>
        <v>42393.896789534047</v>
      </c>
      <c r="I12" s="113">
        <f t="shared" ref="I12:I75" si="9">+IF(ROUND(E12-H12,0)=0,0,E12-H12)</f>
        <v>2873554.4743272462</v>
      </c>
    </row>
    <row r="13" spans="1:9" x14ac:dyDescent="0.2">
      <c r="B13" s="75">
        <f t="shared" si="3"/>
        <v>4</v>
      </c>
      <c r="C13" s="76">
        <f t="shared" si="2"/>
        <v>2025</v>
      </c>
      <c r="D13" s="112">
        <f t="shared" si="4"/>
        <v>45777</v>
      </c>
      <c r="E13" s="6">
        <f t="shared" si="5"/>
        <v>2873554.4743272462</v>
      </c>
      <c r="F13" s="6">
        <f t="shared" si="6"/>
        <v>59403.595621048604</v>
      </c>
      <c r="G13" s="7">
        <f t="shared" si="7"/>
        <v>16762.40110024227</v>
      </c>
      <c r="H13" s="7">
        <f t="shared" si="8"/>
        <v>42641.194520806333</v>
      </c>
      <c r="I13" s="113">
        <f t="shared" si="9"/>
        <v>2830913.2798064398</v>
      </c>
    </row>
    <row r="14" spans="1:9" x14ac:dyDescent="0.2">
      <c r="B14" s="75">
        <f t="shared" si="3"/>
        <v>5</v>
      </c>
      <c r="C14" s="76">
        <f t="shared" si="2"/>
        <v>2025</v>
      </c>
      <c r="D14" s="112">
        <f t="shared" si="4"/>
        <v>45808</v>
      </c>
      <c r="E14" s="6">
        <f t="shared" si="5"/>
        <v>2830913.2798064398</v>
      </c>
      <c r="F14" s="6">
        <f t="shared" si="6"/>
        <v>59403.595621048604</v>
      </c>
      <c r="G14" s="7">
        <f t="shared" si="7"/>
        <v>16513.6607988709</v>
      </c>
      <c r="H14" s="7">
        <f t="shared" si="8"/>
        <v>42889.934822177704</v>
      </c>
      <c r="I14" s="113">
        <f t="shared" si="9"/>
        <v>2788023.3449842623</v>
      </c>
    </row>
    <row r="15" spans="1:9" x14ac:dyDescent="0.2">
      <c r="B15" s="75">
        <f t="shared" si="3"/>
        <v>6</v>
      </c>
      <c r="C15" s="76">
        <f t="shared" si="2"/>
        <v>2025</v>
      </c>
      <c r="D15" s="112">
        <f t="shared" si="4"/>
        <v>45838</v>
      </c>
      <c r="E15" s="6">
        <f t="shared" si="5"/>
        <v>2788023.3449842623</v>
      </c>
      <c r="F15" s="6">
        <f t="shared" si="6"/>
        <v>59403.595621048604</v>
      </c>
      <c r="G15" s="7">
        <f t="shared" si="7"/>
        <v>16263.469512408197</v>
      </c>
      <c r="H15" s="7">
        <f t="shared" si="8"/>
        <v>43140.126108640405</v>
      </c>
      <c r="I15" s="113">
        <f t="shared" si="9"/>
        <v>2744883.2188756219</v>
      </c>
    </row>
    <row r="16" spans="1:9" x14ac:dyDescent="0.2">
      <c r="B16" s="75">
        <f t="shared" si="3"/>
        <v>7</v>
      </c>
      <c r="C16" s="76">
        <f t="shared" si="2"/>
        <v>2025</v>
      </c>
      <c r="D16" s="112">
        <f t="shared" si="4"/>
        <v>45869</v>
      </c>
      <c r="E16" s="6">
        <f t="shared" si="5"/>
        <v>2744883.2188756219</v>
      </c>
      <c r="F16" s="6">
        <f t="shared" si="6"/>
        <v>59403.595621048604</v>
      </c>
      <c r="G16" s="7">
        <f t="shared" si="7"/>
        <v>16011.818776774462</v>
      </c>
      <c r="H16" s="7">
        <f t="shared" si="8"/>
        <v>43391.776844274144</v>
      </c>
      <c r="I16" s="113">
        <f t="shared" si="9"/>
        <v>2701491.4420313477</v>
      </c>
    </row>
    <row r="17" spans="2:13" x14ac:dyDescent="0.2">
      <c r="B17" s="75">
        <f t="shared" si="3"/>
        <v>8</v>
      </c>
      <c r="C17" s="76">
        <f t="shared" si="2"/>
        <v>2025</v>
      </c>
      <c r="D17" s="112">
        <f t="shared" si="4"/>
        <v>45900</v>
      </c>
      <c r="E17" s="6">
        <f t="shared" si="5"/>
        <v>2701491.4420313477</v>
      </c>
      <c r="F17" s="6">
        <f t="shared" si="6"/>
        <v>59403.595621048604</v>
      </c>
      <c r="G17" s="7">
        <f t="shared" si="7"/>
        <v>15758.700078516196</v>
      </c>
      <c r="H17" s="7">
        <f t="shared" si="8"/>
        <v>43644.895542532409</v>
      </c>
      <c r="I17" s="113">
        <f t="shared" si="9"/>
        <v>2657846.5464888155</v>
      </c>
    </row>
    <row r="18" spans="2:13" x14ac:dyDescent="0.2">
      <c r="B18" s="75">
        <f t="shared" si="3"/>
        <v>9</v>
      </c>
      <c r="C18" s="76">
        <f t="shared" si="2"/>
        <v>2025</v>
      </c>
      <c r="D18" s="112">
        <f t="shared" si="4"/>
        <v>45930</v>
      </c>
      <c r="E18" s="6">
        <f t="shared" si="5"/>
        <v>2657846.5464888155</v>
      </c>
      <c r="F18" s="6">
        <f t="shared" si="6"/>
        <v>59403.595621048604</v>
      </c>
      <c r="G18" s="7">
        <f t="shared" si="7"/>
        <v>15504.104854518091</v>
      </c>
      <c r="H18" s="7">
        <f t="shared" si="8"/>
        <v>43899.490766530515</v>
      </c>
      <c r="I18" s="113">
        <f t="shared" si="9"/>
        <v>2613947.0557222851</v>
      </c>
    </row>
    <row r="19" spans="2:13" x14ac:dyDescent="0.2">
      <c r="B19" s="75">
        <f t="shared" si="3"/>
        <v>10</v>
      </c>
      <c r="C19" s="76">
        <f t="shared" si="2"/>
        <v>2025</v>
      </c>
      <c r="D19" s="112">
        <f t="shared" si="4"/>
        <v>45961</v>
      </c>
      <c r="E19" s="6">
        <f t="shared" si="5"/>
        <v>2613947.0557222851</v>
      </c>
      <c r="F19" s="6">
        <f t="shared" si="6"/>
        <v>59403.595621048604</v>
      </c>
      <c r="G19" s="7">
        <f t="shared" si="7"/>
        <v>15248.02449171333</v>
      </c>
      <c r="H19" s="7">
        <f t="shared" si="8"/>
        <v>44155.571129335272</v>
      </c>
      <c r="I19" s="113">
        <f t="shared" si="9"/>
        <v>2569791.48459295</v>
      </c>
    </row>
    <row r="20" spans="2:13" x14ac:dyDescent="0.2">
      <c r="B20" s="75">
        <f t="shared" si="3"/>
        <v>11</v>
      </c>
      <c r="C20" s="76">
        <f t="shared" si="2"/>
        <v>2025</v>
      </c>
      <c r="D20" s="112">
        <f t="shared" si="4"/>
        <v>45991</v>
      </c>
      <c r="E20" s="6">
        <f t="shared" si="5"/>
        <v>2569791.48459295</v>
      </c>
      <c r="F20" s="6">
        <f t="shared" si="6"/>
        <v>59403.595621048604</v>
      </c>
      <c r="G20" s="7">
        <f t="shared" si="7"/>
        <v>14990.450326792208</v>
      </c>
      <c r="H20" s="7">
        <f t="shared" si="8"/>
        <v>44413.145294256392</v>
      </c>
      <c r="I20" s="113">
        <f t="shared" si="9"/>
        <v>2525378.3392986935</v>
      </c>
    </row>
    <row r="21" spans="2:13" x14ac:dyDescent="0.2">
      <c r="B21" s="75">
        <f t="shared" si="3"/>
        <v>12</v>
      </c>
      <c r="C21" s="76">
        <f t="shared" si="2"/>
        <v>2025</v>
      </c>
      <c r="D21" s="112">
        <f t="shared" si="4"/>
        <v>46022</v>
      </c>
      <c r="E21" s="6">
        <f t="shared" si="5"/>
        <v>2525378.3392986935</v>
      </c>
      <c r="F21" s="6">
        <f t="shared" si="6"/>
        <v>59403.595621048604</v>
      </c>
      <c r="G21" s="7">
        <f t="shared" si="7"/>
        <v>14731.373645909045</v>
      </c>
      <c r="H21" s="7">
        <f t="shared" si="8"/>
        <v>44672.221975139561</v>
      </c>
      <c r="I21" s="113">
        <f t="shared" si="9"/>
        <v>2480706.1173235541</v>
      </c>
      <c r="K21" s="6"/>
      <c r="L21" s="6"/>
      <c r="M21" s="6"/>
    </row>
    <row r="22" spans="2:13" x14ac:dyDescent="0.2">
      <c r="B22" s="75">
        <f t="shared" si="3"/>
        <v>13</v>
      </c>
      <c r="C22" s="76">
        <f t="shared" si="2"/>
        <v>2026</v>
      </c>
      <c r="D22" s="112">
        <f t="shared" si="4"/>
        <v>46053</v>
      </c>
      <c r="E22" s="6">
        <f t="shared" si="5"/>
        <v>2480706.1173235541</v>
      </c>
      <c r="F22" s="6">
        <f t="shared" si="6"/>
        <v>59403.595621048604</v>
      </c>
      <c r="G22" s="7">
        <f t="shared" si="7"/>
        <v>14470.7856843874</v>
      </c>
      <c r="H22" s="7">
        <f t="shared" si="8"/>
        <v>44932.8099366612</v>
      </c>
      <c r="I22" s="113">
        <f t="shared" si="9"/>
        <v>2435773.3073868928</v>
      </c>
      <c r="K22" s="6"/>
      <c r="L22" s="6"/>
      <c r="M22" s="6"/>
    </row>
    <row r="23" spans="2:13" x14ac:dyDescent="0.2">
      <c r="B23" s="75">
        <f t="shared" si="3"/>
        <v>14</v>
      </c>
      <c r="C23" s="76">
        <f t="shared" si="2"/>
        <v>2026</v>
      </c>
      <c r="D23" s="112">
        <f t="shared" si="4"/>
        <v>46081</v>
      </c>
      <c r="E23" s="6">
        <f t="shared" si="5"/>
        <v>2435773.3073868928</v>
      </c>
      <c r="F23" s="6">
        <f t="shared" si="6"/>
        <v>59403.595621048604</v>
      </c>
      <c r="G23" s="7">
        <f t="shared" si="7"/>
        <v>14208.677626423541</v>
      </c>
      <c r="H23" s="7">
        <f t="shared" si="8"/>
        <v>45194.917994625066</v>
      </c>
      <c r="I23" s="113">
        <f t="shared" si="9"/>
        <v>2390578.3893922679</v>
      </c>
      <c r="K23" s="6"/>
      <c r="L23" s="6"/>
    </row>
    <row r="24" spans="2:13" x14ac:dyDescent="0.2">
      <c r="B24" s="75">
        <f t="shared" si="3"/>
        <v>15</v>
      </c>
      <c r="C24" s="76">
        <f t="shared" si="2"/>
        <v>2026</v>
      </c>
      <c r="D24" s="112">
        <f t="shared" si="4"/>
        <v>46112</v>
      </c>
      <c r="E24" s="6">
        <f t="shared" si="5"/>
        <v>2390578.3893922679</v>
      </c>
      <c r="F24" s="6">
        <f t="shared" si="6"/>
        <v>59403.595621048604</v>
      </c>
      <c r="G24" s="7">
        <f t="shared" si="7"/>
        <v>13945.04060478823</v>
      </c>
      <c r="H24" s="7">
        <f t="shared" si="8"/>
        <v>45458.555016260376</v>
      </c>
      <c r="I24" s="113">
        <f t="shared" si="9"/>
        <v>2345119.8343760073</v>
      </c>
      <c r="K24" s="6"/>
      <c r="L24" s="6"/>
    </row>
    <row r="25" spans="2:13" x14ac:dyDescent="0.2">
      <c r="B25" s="75">
        <f t="shared" si="3"/>
        <v>16</v>
      </c>
      <c r="C25" s="76">
        <f t="shared" si="2"/>
        <v>2026</v>
      </c>
      <c r="D25" s="112">
        <f t="shared" si="4"/>
        <v>46142</v>
      </c>
      <c r="E25" s="6">
        <f t="shared" si="5"/>
        <v>2345119.8343760073</v>
      </c>
      <c r="F25" s="6">
        <f t="shared" si="6"/>
        <v>59403.595621048604</v>
      </c>
      <c r="G25" s="7">
        <f t="shared" si="7"/>
        <v>13679.86570052671</v>
      </c>
      <c r="H25" s="7">
        <f t="shared" si="8"/>
        <v>45723.729920521895</v>
      </c>
      <c r="I25" s="113">
        <f t="shared" si="9"/>
        <v>2299396.1044554855</v>
      </c>
    </row>
    <row r="26" spans="2:13" x14ac:dyDescent="0.2">
      <c r="B26" s="75">
        <f t="shared" si="3"/>
        <v>17</v>
      </c>
      <c r="C26" s="76">
        <f t="shared" si="2"/>
        <v>2026</v>
      </c>
      <c r="D26" s="112">
        <f t="shared" si="4"/>
        <v>46173</v>
      </c>
      <c r="E26" s="6">
        <f t="shared" si="5"/>
        <v>2299396.1044554855</v>
      </c>
      <c r="F26" s="6">
        <f t="shared" si="6"/>
        <v>59403.595621048604</v>
      </c>
      <c r="G26" s="7">
        <f t="shared" si="7"/>
        <v>13413.143942657</v>
      </c>
      <c r="H26" s="7">
        <f t="shared" si="8"/>
        <v>45990.451678391604</v>
      </c>
      <c r="I26" s="113">
        <f t="shared" si="9"/>
        <v>2253405.6527770939</v>
      </c>
    </row>
    <row r="27" spans="2:13" x14ac:dyDescent="0.2">
      <c r="B27" s="75">
        <f t="shared" si="3"/>
        <v>18</v>
      </c>
      <c r="C27" s="76">
        <f t="shared" si="2"/>
        <v>2026</v>
      </c>
      <c r="D27" s="112">
        <f t="shared" si="4"/>
        <v>46203</v>
      </c>
      <c r="E27" s="6">
        <f t="shared" si="5"/>
        <v>2253405.6527770939</v>
      </c>
      <c r="F27" s="6">
        <f t="shared" si="6"/>
        <v>59403.595621048604</v>
      </c>
      <c r="G27" s="7">
        <f t="shared" si="7"/>
        <v>13144.866307866381</v>
      </c>
      <c r="H27" s="7">
        <f t="shared" si="8"/>
        <v>46258.729313182223</v>
      </c>
      <c r="I27" s="113">
        <f t="shared" si="9"/>
        <v>2207146.9234639117</v>
      </c>
    </row>
    <row r="28" spans="2:13" x14ac:dyDescent="0.2">
      <c r="B28" s="75">
        <f t="shared" si="3"/>
        <v>19</v>
      </c>
      <c r="C28" s="76">
        <f t="shared" si="2"/>
        <v>2026</v>
      </c>
      <c r="D28" s="112">
        <f t="shared" si="4"/>
        <v>46234</v>
      </c>
      <c r="E28" s="6">
        <f t="shared" si="5"/>
        <v>2207146.9234639117</v>
      </c>
      <c r="F28" s="6">
        <f t="shared" si="6"/>
        <v>59403.595621048604</v>
      </c>
      <c r="G28" s="7">
        <f t="shared" si="7"/>
        <v>12875.023720206153</v>
      </c>
      <c r="H28" s="7">
        <f t="shared" si="8"/>
        <v>46528.571900842449</v>
      </c>
      <c r="I28" s="113">
        <f t="shared" si="9"/>
        <v>2160618.3515630695</v>
      </c>
    </row>
    <row r="29" spans="2:13" x14ac:dyDescent="0.2">
      <c r="B29" s="75">
        <f t="shared" si="3"/>
        <v>20</v>
      </c>
      <c r="C29" s="76">
        <f t="shared" si="2"/>
        <v>2026</v>
      </c>
      <c r="D29" s="112">
        <f t="shared" si="4"/>
        <v>46265</v>
      </c>
      <c r="E29" s="6">
        <f t="shared" si="5"/>
        <v>2160618.3515630695</v>
      </c>
      <c r="F29" s="6">
        <f t="shared" si="6"/>
        <v>59403.595621048604</v>
      </c>
      <c r="G29" s="7">
        <f t="shared" si="7"/>
        <v>12603.607050784572</v>
      </c>
      <c r="H29" s="7">
        <f t="shared" si="8"/>
        <v>46799.988570264031</v>
      </c>
      <c r="I29" s="113">
        <f t="shared" si="9"/>
        <v>2113818.3629928054</v>
      </c>
    </row>
    <row r="30" spans="2:13" x14ac:dyDescent="0.2">
      <c r="B30" s="75">
        <f t="shared" si="3"/>
        <v>21</v>
      </c>
      <c r="C30" s="76">
        <f t="shared" si="2"/>
        <v>2026</v>
      </c>
      <c r="D30" s="112">
        <f t="shared" si="4"/>
        <v>46295</v>
      </c>
      <c r="E30" s="6">
        <f t="shared" si="5"/>
        <v>2113818.3629928054</v>
      </c>
      <c r="F30" s="6">
        <f t="shared" si="6"/>
        <v>59403.595621048604</v>
      </c>
      <c r="G30" s="7">
        <f t="shared" si="7"/>
        <v>12330.607117458032</v>
      </c>
      <c r="H30" s="7">
        <f t="shared" si="8"/>
        <v>47072.988503590575</v>
      </c>
      <c r="I30" s="113">
        <f t="shared" si="9"/>
        <v>2066745.3744892147</v>
      </c>
    </row>
    <row r="31" spans="2:13" x14ac:dyDescent="0.2">
      <c r="B31" s="75">
        <f t="shared" si="3"/>
        <v>22</v>
      </c>
      <c r="C31" s="76">
        <f t="shared" si="2"/>
        <v>2026</v>
      </c>
      <c r="D31" s="112">
        <f t="shared" si="4"/>
        <v>46326</v>
      </c>
      <c r="E31" s="6">
        <f t="shared" si="5"/>
        <v>2066745.3744892147</v>
      </c>
      <c r="F31" s="6">
        <f t="shared" si="6"/>
        <v>59403.595621048604</v>
      </c>
      <c r="G31" s="7">
        <f t="shared" si="7"/>
        <v>12056.01468452042</v>
      </c>
      <c r="H31" s="7">
        <f t="shared" si="8"/>
        <v>47347.580936528182</v>
      </c>
      <c r="I31" s="113">
        <f t="shared" si="9"/>
        <v>2019397.7935526865</v>
      </c>
    </row>
    <row r="32" spans="2:13" x14ac:dyDescent="0.2">
      <c r="B32" s="75">
        <f t="shared" si="3"/>
        <v>23</v>
      </c>
      <c r="C32" s="76">
        <f t="shared" si="2"/>
        <v>2026</v>
      </c>
      <c r="D32" s="112">
        <f t="shared" si="4"/>
        <v>46356</v>
      </c>
      <c r="E32" s="6">
        <f t="shared" si="5"/>
        <v>2019397.7935526865</v>
      </c>
      <c r="F32" s="6">
        <f t="shared" si="6"/>
        <v>59403.595621048604</v>
      </c>
      <c r="G32" s="7">
        <f t="shared" si="7"/>
        <v>11779.820462390671</v>
      </c>
      <c r="H32" s="7">
        <f t="shared" si="8"/>
        <v>47623.775158657932</v>
      </c>
      <c r="I32" s="113">
        <f t="shared" si="9"/>
        <v>1971774.0183940285</v>
      </c>
    </row>
    <row r="33" spans="2:9" x14ac:dyDescent="0.2">
      <c r="B33" s="75">
        <f t="shared" si="3"/>
        <v>24</v>
      </c>
      <c r="C33" s="76">
        <f t="shared" si="2"/>
        <v>2026</v>
      </c>
      <c r="D33" s="112">
        <f t="shared" si="4"/>
        <v>46387</v>
      </c>
      <c r="E33" s="6">
        <f t="shared" si="5"/>
        <v>1971774.0183940285</v>
      </c>
      <c r="F33" s="6">
        <f t="shared" si="6"/>
        <v>59403.595621048604</v>
      </c>
      <c r="G33" s="7">
        <f t="shared" si="7"/>
        <v>11502.015107298501</v>
      </c>
      <c r="H33" s="7">
        <f t="shared" si="8"/>
        <v>47901.580513750101</v>
      </c>
      <c r="I33" s="113">
        <f t="shared" si="9"/>
        <v>1923872.4378802783</v>
      </c>
    </row>
    <row r="34" spans="2:9" x14ac:dyDescent="0.2">
      <c r="B34" s="75">
        <f t="shared" si="3"/>
        <v>25</v>
      </c>
      <c r="C34" s="76">
        <f t="shared" si="2"/>
        <v>2027</v>
      </c>
      <c r="D34" s="112">
        <f t="shared" si="4"/>
        <v>46418</v>
      </c>
      <c r="E34" s="6">
        <f t="shared" si="5"/>
        <v>1923872.4378802783</v>
      </c>
      <c r="F34" s="6">
        <f t="shared" si="6"/>
        <v>59403.595621048604</v>
      </c>
      <c r="G34" s="7">
        <f t="shared" si="7"/>
        <v>11222.589220968292</v>
      </c>
      <c r="H34" s="7">
        <f t="shared" si="8"/>
        <v>48181.00640008031</v>
      </c>
      <c r="I34" s="113">
        <f t="shared" si="9"/>
        <v>1875691.4314801979</v>
      </c>
    </row>
    <row r="35" spans="2:9" x14ac:dyDescent="0.2">
      <c r="B35" s="75">
        <f t="shared" si="3"/>
        <v>26</v>
      </c>
      <c r="C35" s="76">
        <f t="shared" si="2"/>
        <v>2027</v>
      </c>
      <c r="D35" s="112">
        <f t="shared" si="4"/>
        <v>46446</v>
      </c>
      <c r="E35" s="6">
        <f t="shared" si="5"/>
        <v>1875691.4314801979</v>
      </c>
      <c r="F35" s="6">
        <f t="shared" si="6"/>
        <v>59403.595621048604</v>
      </c>
      <c r="G35" s="7">
        <f t="shared" si="7"/>
        <v>10941.533350301155</v>
      </c>
      <c r="H35" s="7">
        <f t="shared" si="8"/>
        <v>48462.062270747447</v>
      </c>
      <c r="I35" s="113">
        <f t="shared" si="9"/>
        <v>1827229.3692094504</v>
      </c>
    </row>
    <row r="36" spans="2:9" x14ac:dyDescent="0.2">
      <c r="B36" s="75">
        <f t="shared" si="3"/>
        <v>27</v>
      </c>
      <c r="C36" s="76">
        <f t="shared" si="2"/>
        <v>2027</v>
      </c>
      <c r="D36" s="112">
        <f t="shared" si="4"/>
        <v>46477</v>
      </c>
      <c r="E36" s="6">
        <f t="shared" si="5"/>
        <v>1827229.3692094504</v>
      </c>
      <c r="F36" s="6">
        <f t="shared" si="6"/>
        <v>59403.595621048604</v>
      </c>
      <c r="G36" s="7">
        <f t="shared" si="7"/>
        <v>10658.837987055129</v>
      </c>
      <c r="H36" s="7">
        <f t="shared" si="8"/>
        <v>48744.757633993475</v>
      </c>
      <c r="I36" s="113">
        <f t="shared" si="9"/>
        <v>1778484.611575457</v>
      </c>
    </row>
    <row r="37" spans="2:9" x14ac:dyDescent="0.2">
      <c r="B37" s="75">
        <f t="shared" si="3"/>
        <v>28</v>
      </c>
      <c r="C37" s="76">
        <f t="shared" si="2"/>
        <v>2027</v>
      </c>
      <c r="D37" s="112">
        <f t="shared" si="4"/>
        <v>46507</v>
      </c>
      <c r="E37" s="6">
        <f t="shared" si="5"/>
        <v>1778484.611575457</v>
      </c>
      <c r="F37" s="6">
        <f t="shared" si="6"/>
        <v>59403.595621048604</v>
      </c>
      <c r="G37" s="7">
        <f t="shared" si="7"/>
        <v>10374.493567523499</v>
      </c>
      <c r="H37" s="7">
        <f t="shared" si="8"/>
        <v>49029.102053525101</v>
      </c>
      <c r="I37" s="113">
        <f t="shared" si="9"/>
        <v>1729455.5095219319</v>
      </c>
    </row>
    <row r="38" spans="2:9" x14ac:dyDescent="0.2">
      <c r="B38" s="75">
        <f t="shared" si="3"/>
        <v>29</v>
      </c>
      <c r="C38" s="76">
        <f t="shared" si="2"/>
        <v>2027</v>
      </c>
      <c r="D38" s="112">
        <f t="shared" si="4"/>
        <v>46538</v>
      </c>
      <c r="E38" s="6">
        <f t="shared" si="5"/>
        <v>1729455.5095219319</v>
      </c>
      <c r="F38" s="6">
        <f t="shared" si="6"/>
        <v>59403.595621048604</v>
      </c>
      <c r="G38" s="7">
        <f t="shared" si="7"/>
        <v>10088.49047221127</v>
      </c>
      <c r="H38" s="7">
        <f t="shared" si="8"/>
        <v>49315.105148837334</v>
      </c>
      <c r="I38" s="113">
        <f t="shared" si="9"/>
        <v>1680140.4043730944</v>
      </c>
    </row>
    <row r="39" spans="2:9" x14ac:dyDescent="0.2">
      <c r="B39" s="75">
        <f t="shared" si="3"/>
        <v>30</v>
      </c>
      <c r="C39" s="76">
        <f t="shared" si="2"/>
        <v>2027</v>
      </c>
      <c r="D39" s="112">
        <f t="shared" si="4"/>
        <v>46568</v>
      </c>
      <c r="E39" s="6">
        <f t="shared" si="5"/>
        <v>1680140.4043730944</v>
      </c>
      <c r="F39" s="6">
        <f t="shared" si="6"/>
        <v>59403.595621048604</v>
      </c>
      <c r="G39" s="7">
        <f t="shared" si="7"/>
        <v>9800.8190255097179</v>
      </c>
      <c r="H39" s="7">
        <f t="shared" si="8"/>
        <v>49602.77659553889</v>
      </c>
      <c r="I39" s="113">
        <f t="shared" si="9"/>
        <v>1630537.6277775555</v>
      </c>
    </row>
    <row r="40" spans="2:9" x14ac:dyDescent="0.2">
      <c r="B40" s="75">
        <f t="shared" si="3"/>
        <v>31</v>
      </c>
      <c r="C40" s="76">
        <f t="shared" si="2"/>
        <v>2027</v>
      </c>
      <c r="D40" s="112">
        <f t="shared" si="4"/>
        <v>46599</v>
      </c>
      <c r="E40" s="6">
        <f t="shared" si="5"/>
        <v>1630537.6277775555</v>
      </c>
      <c r="F40" s="6">
        <f t="shared" si="6"/>
        <v>59403.595621048604</v>
      </c>
      <c r="G40" s="7">
        <f t="shared" si="7"/>
        <v>9511.4694953690741</v>
      </c>
      <c r="H40" s="7">
        <f t="shared" si="8"/>
        <v>49892.126125679526</v>
      </c>
      <c r="I40" s="113">
        <f t="shared" si="9"/>
        <v>1580645.5016518759</v>
      </c>
    </row>
    <row r="41" spans="2:9" x14ac:dyDescent="0.2">
      <c r="B41" s="75">
        <f t="shared" si="3"/>
        <v>32</v>
      </c>
      <c r="C41" s="76">
        <f t="shared" si="2"/>
        <v>2027</v>
      </c>
      <c r="D41" s="112">
        <f t="shared" si="4"/>
        <v>46630</v>
      </c>
      <c r="E41" s="6">
        <f t="shared" si="5"/>
        <v>1580645.5016518759</v>
      </c>
      <c r="F41" s="6">
        <f t="shared" si="6"/>
        <v>59403.595621048604</v>
      </c>
      <c r="G41" s="7">
        <f t="shared" si="7"/>
        <v>9220.4320929692767</v>
      </c>
      <c r="H41" s="7">
        <f t="shared" si="8"/>
        <v>50183.163528079327</v>
      </c>
      <c r="I41" s="113">
        <f t="shared" si="9"/>
        <v>1530462.3381237965</v>
      </c>
    </row>
    <row r="42" spans="2:9" x14ac:dyDescent="0.2">
      <c r="B42" s="75">
        <f t="shared" si="3"/>
        <v>33</v>
      </c>
      <c r="C42" s="76">
        <f t="shared" si="2"/>
        <v>2027</v>
      </c>
      <c r="D42" s="112">
        <f t="shared" si="4"/>
        <v>46660</v>
      </c>
      <c r="E42" s="6">
        <f t="shared" si="5"/>
        <v>1530462.3381237965</v>
      </c>
      <c r="F42" s="6">
        <f t="shared" si="6"/>
        <v>59403.595621048604</v>
      </c>
      <c r="G42" s="7">
        <f t="shared" si="7"/>
        <v>8927.6969723888142</v>
      </c>
      <c r="H42" s="7">
        <f t="shared" si="8"/>
        <v>50475.898648659786</v>
      </c>
      <c r="I42" s="113">
        <f t="shared" si="9"/>
        <v>1479986.4394751368</v>
      </c>
    </row>
    <row r="43" spans="2:9" x14ac:dyDescent="0.2">
      <c r="B43" s="75">
        <f t="shared" si="3"/>
        <v>34</v>
      </c>
      <c r="C43" s="76">
        <f t="shared" si="2"/>
        <v>2027</v>
      </c>
      <c r="D43" s="112">
        <f t="shared" si="4"/>
        <v>46691</v>
      </c>
      <c r="E43" s="6">
        <f t="shared" si="5"/>
        <v>1479986.4394751368</v>
      </c>
      <c r="F43" s="6">
        <f t="shared" si="6"/>
        <v>59403.595621048604</v>
      </c>
      <c r="G43" s="7">
        <f t="shared" si="7"/>
        <v>8633.254230271632</v>
      </c>
      <c r="H43" s="7">
        <f t="shared" si="8"/>
        <v>50770.341390776972</v>
      </c>
      <c r="I43" s="113">
        <f t="shared" si="9"/>
        <v>1429216.0980843599</v>
      </c>
    </row>
    <row r="44" spans="2:9" x14ac:dyDescent="0.2">
      <c r="B44" s="75">
        <f t="shared" si="3"/>
        <v>35</v>
      </c>
      <c r="C44" s="76">
        <f t="shared" si="2"/>
        <v>2027</v>
      </c>
      <c r="D44" s="112">
        <f t="shared" si="4"/>
        <v>46721</v>
      </c>
      <c r="E44" s="6">
        <f t="shared" si="5"/>
        <v>1429216.0980843599</v>
      </c>
      <c r="F44" s="6">
        <f t="shared" si="6"/>
        <v>59403.595621048604</v>
      </c>
      <c r="G44" s="7">
        <f t="shared" si="7"/>
        <v>8337.0939054921</v>
      </c>
      <c r="H44" s="7">
        <f t="shared" si="8"/>
        <v>51066.5017155565</v>
      </c>
      <c r="I44" s="113">
        <f t="shared" si="9"/>
        <v>1378149.5963688034</v>
      </c>
    </row>
    <row r="45" spans="2:9" x14ac:dyDescent="0.2">
      <c r="B45" s="75">
        <f t="shared" si="3"/>
        <v>36</v>
      </c>
      <c r="C45" s="76">
        <f t="shared" si="2"/>
        <v>2027</v>
      </c>
      <c r="D45" s="112">
        <f t="shared" si="4"/>
        <v>46752</v>
      </c>
      <c r="E45" s="6">
        <f t="shared" si="5"/>
        <v>1378149.5963688034</v>
      </c>
      <c r="F45" s="6">
        <f t="shared" si="6"/>
        <v>59403.595621048604</v>
      </c>
      <c r="G45" s="7">
        <f t="shared" si="7"/>
        <v>8039.2059788180204</v>
      </c>
      <c r="H45" s="7">
        <f t="shared" si="8"/>
        <v>51364.389642230584</v>
      </c>
      <c r="I45" s="113">
        <f t="shared" si="9"/>
        <v>1326785.2067265729</v>
      </c>
    </row>
    <row r="46" spans="2:9" x14ac:dyDescent="0.2">
      <c r="B46" s="75">
        <f t="shared" si="3"/>
        <v>37</v>
      </c>
      <c r="C46" s="76">
        <f t="shared" si="2"/>
        <v>2028</v>
      </c>
      <c r="D46" s="112">
        <f t="shared" si="4"/>
        <v>46783</v>
      </c>
      <c r="E46" s="6">
        <f t="shared" si="5"/>
        <v>1326785.2067265729</v>
      </c>
      <c r="F46" s="6">
        <f t="shared" si="6"/>
        <v>59403.595621048604</v>
      </c>
      <c r="G46" s="7">
        <f t="shared" si="7"/>
        <v>7739.580372571676</v>
      </c>
      <c r="H46" s="7">
        <f t="shared" si="8"/>
        <v>51664.015248476928</v>
      </c>
      <c r="I46" s="113">
        <f t="shared" si="9"/>
        <v>1275121.1914780959</v>
      </c>
    </row>
    <row r="47" spans="2:9" x14ac:dyDescent="0.2">
      <c r="B47" s="75">
        <f t="shared" si="3"/>
        <v>38</v>
      </c>
      <c r="C47" s="76">
        <f t="shared" si="2"/>
        <v>2028</v>
      </c>
      <c r="D47" s="112">
        <f t="shared" si="4"/>
        <v>46812</v>
      </c>
      <c r="E47" s="6">
        <f t="shared" si="5"/>
        <v>1275121.1914780959</v>
      </c>
      <c r="F47" s="6">
        <f t="shared" si="6"/>
        <v>59403.595621048604</v>
      </c>
      <c r="G47" s="7">
        <f t="shared" si="7"/>
        <v>7438.2069502888935</v>
      </c>
      <c r="H47" s="7">
        <f t="shared" si="8"/>
        <v>51965.388670759712</v>
      </c>
      <c r="I47" s="113">
        <f t="shared" si="9"/>
        <v>1223155.8028073362</v>
      </c>
    </row>
    <row r="48" spans="2:9" x14ac:dyDescent="0.2">
      <c r="B48" s="75">
        <f t="shared" si="3"/>
        <v>39</v>
      </c>
      <c r="C48" s="76">
        <f t="shared" si="2"/>
        <v>2028</v>
      </c>
      <c r="D48" s="112">
        <f t="shared" si="4"/>
        <v>46843</v>
      </c>
      <c r="E48" s="6">
        <f t="shared" si="5"/>
        <v>1223155.8028073362</v>
      </c>
      <c r="F48" s="6">
        <f t="shared" si="6"/>
        <v>59403.595621048604</v>
      </c>
      <c r="G48" s="7">
        <f t="shared" si="7"/>
        <v>7135.0755163761278</v>
      </c>
      <c r="H48" s="7">
        <f t="shared" si="8"/>
        <v>52268.520104672476</v>
      </c>
      <c r="I48" s="113">
        <f t="shared" si="9"/>
        <v>1170887.2827026637</v>
      </c>
    </row>
    <row r="49" spans="2:9" x14ac:dyDescent="0.2">
      <c r="B49" s="75">
        <f t="shared" si="3"/>
        <v>40</v>
      </c>
      <c r="C49" s="76">
        <f t="shared" si="2"/>
        <v>2028</v>
      </c>
      <c r="D49" s="112">
        <f t="shared" si="4"/>
        <v>46873</v>
      </c>
      <c r="E49" s="6">
        <f t="shared" si="5"/>
        <v>1170887.2827026637</v>
      </c>
      <c r="F49" s="6">
        <f t="shared" si="6"/>
        <v>59403.595621048604</v>
      </c>
      <c r="G49" s="7">
        <f t="shared" si="7"/>
        <v>6830.1758157655386</v>
      </c>
      <c r="H49" s="7">
        <f t="shared" si="8"/>
        <v>52573.419805283062</v>
      </c>
      <c r="I49" s="113">
        <f t="shared" si="9"/>
        <v>1118313.8628973807</v>
      </c>
    </row>
    <row r="50" spans="2:9" x14ac:dyDescent="0.2">
      <c r="B50" s="75">
        <f t="shared" si="3"/>
        <v>41</v>
      </c>
      <c r="C50" s="76">
        <f t="shared" si="2"/>
        <v>2028</v>
      </c>
      <c r="D50" s="112">
        <f t="shared" si="4"/>
        <v>46904</v>
      </c>
      <c r="E50" s="6">
        <f t="shared" si="5"/>
        <v>1118313.8628973807</v>
      </c>
      <c r="F50" s="6">
        <f t="shared" si="6"/>
        <v>59403.595621048604</v>
      </c>
      <c r="G50" s="7">
        <f t="shared" si="7"/>
        <v>6523.4975335680547</v>
      </c>
      <c r="H50" s="7">
        <f t="shared" si="8"/>
        <v>52880.098087480546</v>
      </c>
      <c r="I50" s="113">
        <f t="shared" si="9"/>
        <v>1065433.7648099002</v>
      </c>
    </row>
    <row r="51" spans="2:9" x14ac:dyDescent="0.2">
      <c r="B51" s="75">
        <f t="shared" si="3"/>
        <v>42</v>
      </c>
      <c r="C51" s="76">
        <f t="shared" si="2"/>
        <v>2028</v>
      </c>
      <c r="D51" s="112">
        <f t="shared" si="4"/>
        <v>46934</v>
      </c>
      <c r="E51" s="6">
        <f t="shared" si="5"/>
        <v>1065433.7648099002</v>
      </c>
      <c r="F51" s="6">
        <f t="shared" si="6"/>
        <v>59403.595621048604</v>
      </c>
      <c r="G51" s="7">
        <f t="shared" si="7"/>
        <v>6215.0302947244181</v>
      </c>
      <c r="H51" s="7">
        <f t="shared" si="8"/>
        <v>53188.565326324184</v>
      </c>
      <c r="I51" s="113">
        <f t="shared" si="9"/>
        <v>1012245.199483576</v>
      </c>
    </row>
    <row r="52" spans="2:9" x14ac:dyDescent="0.2">
      <c r="B52" s="75">
        <f t="shared" si="3"/>
        <v>43</v>
      </c>
      <c r="C52" s="76">
        <f t="shared" si="2"/>
        <v>2028</v>
      </c>
      <c r="D52" s="112">
        <f t="shared" si="4"/>
        <v>46965</v>
      </c>
      <c r="E52" s="6">
        <f t="shared" si="5"/>
        <v>1012245.199483576</v>
      </c>
      <c r="F52" s="6">
        <f t="shared" si="6"/>
        <v>59403.595621048604</v>
      </c>
      <c r="G52" s="7">
        <f t="shared" si="7"/>
        <v>5904.7636636541938</v>
      </c>
      <c r="H52" s="7">
        <f t="shared" si="8"/>
        <v>53498.83195739441</v>
      </c>
      <c r="I52" s="113">
        <f t="shared" si="9"/>
        <v>958746.36752618162</v>
      </c>
    </row>
    <row r="53" spans="2:9" x14ac:dyDescent="0.2">
      <c r="B53" s="75">
        <f t="shared" si="3"/>
        <v>44</v>
      </c>
      <c r="C53" s="76">
        <f t="shared" si="2"/>
        <v>2028</v>
      </c>
      <c r="D53" s="112">
        <f t="shared" si="4"/>
        <v>46996</v>
      </c>
      <c r="E53" s="6">
        <f t="shared" si="5"/>
        <v>958746.36752618162</v>
      </c>
      <c r="F53" s="6">
        <f t="shared" si="6"/>
        <v>59403.595621048604</v>
      </c>
      <c r="G53" s="7">
        <f t="shared" si="7"/>
        <v>5592.6871439027263</v>
      </c>
      <c r="H53" s="7">
        <f t="shared" si="8"/>
        <v>53810.90847714588</v>
      </c>
      <c r="I53" s="113">
        <f t="shared" si="9"/>
        <v>904935.4590490358</v>
      </c>
    </row>
    <row r="54" spans="2:9" x14ac:dyDescent="0.2">
      <c r="B54" s="75">
        <f t="shared" si="3"/>
        <v>45</v>
      </c>
      <c r="C54" s="76">
        <f t="shared" si="2"/>
        <v>2028</v>
      </c>
      <c r="D54" s="112">
        <f t="shared" si="4"/>
        <v>47026</v>
      </c>
      <c r="E54" s="6">
        <f t="shared" si="5"/>
        <v>904935.4590490358</v>
      </c>
      <c r="F54" s="6">
        <f t="shared" si="6"/>
        <v>59403.595621048604</v>
      </c>
      <c r="G54" s="7">
        <f t="shared" si="7"/>
        <v>5278.7901777860425</v>
      </c>
      <c r="H54" s="7">
        <f t="shared" si="8"/>
        <v>54124.805443262565</v>
      </c>
      <c r="I54" s="113">
        <f t="shared" si="9"/>
        <v>850810.65360577323</v>
      </c>
    </row>
    <row r="55" spans="2:9" x14ac:dyDescent="0.2">
      <c r="B55" s="75">
        <f t="shared" si="3"/>
        <v>46</v>
      </c>
      <c r="C55" s="76">
        <f t="shared" si="2"/>
        <v>2028</v>
      </c>
      <c r="D55" s="112">
        <f t="shared" si="4"/>
        <v>47057</v>
      </c>
      <c r="E55" s="6">
        <f t="shared" si="5"/>
        <v>850810.65360577323</v>
      </c>
      <c r="F55" s="6">
        <f t="shared" si="6"/>
        <v>59403.595621048604</v>
      </c>
      <c r="G55" s="7">
        <f t="shared" si="7"/>
        <v>4963.062146033677</v>
      </c>
      <c r="H55" s="7">
        <f t="shared" si="8"/>
        <v>54440.533475014927</v>
      </c>
      <c r="I55" s="113">
        <f t="shared" si="9"/>
        <v>796370.12013075827</v>
      </c>
    </row>
    <row r="56" spans="2:9" x14ac:dyDescent="0.2">
      <c r="B56" s="75">
        <f t="shared" si="3"/>
        <v>47</v>
      </c>
      <c r="C56" s="76">
        <f t="shared" si="2"/>
        <v>2028</v>
      </c>
      <c r="D56" s="112">
        <f t="shared" si="4"/>
        <v>47087</v>
      </c>
      <c r="E56" s="6">
        <f t="shared" si="5"/>
        <v>796370.12013075827</v>
      </c>
      <c r="F56" s="6">
        <f t="shared" si="6"/>
        <v>59403.595621048604</v>
      </c>
      <c r="G56" s="7">
        <f t="shared" si="7"/>
        <v>4645.4923674294232</v>
      </c>
      <c r="H56" s="7">
        <f t="shared" si="8"/>
        <v>54758.103253619178</v>
      </c>
      <c r="I56" s="113">
        <f t="shared" si="9"/>
        <v>741612.0168771391</v>
      </c>
    </row>
    <row r="57" spans="2:9" x14ac:dyDescent="0.2">
      <c r="B57" s="75">
        <f t="shared" si="3"/>
        <v>48</v>
      </c>
      <c r="C57" s="76">
        <f t="shared" si="2"/>
        <v>2028</v>
      </c>
      <c r="D57" s="112">
        <f t="shared" si="4"/>
        <v>47118</v>
      </c>
      <c r="E57" s="6">
        <f t="shared" si="5"/>
        <v>741612.0168771391</v>
      </c>
      <c r="F57" s="6">
        <f t="shared" si="6"/>
        <v>59403.595621048604</v>
      </c>
      <c r="G57" s="7">
        <f t="shared" si="7"/>
        <v>4326.0700984499781</v>
      </c>
      <c r="H57" s="7">
        <f t="shared" si="8"/>
        <v>55077.525522598626</v>
      </c>
      <c r="I57" s="113">
        <f t="shared" si="9"/>
        <v>686534.49135454046</v>
      </c>
    </row>
    <row r="58" spans="2:9" x14ac:dyDescent="0.2">
      <c r="B58" s="75">
        <f t="shared" si="3"/>
        <v>49</v>
      </c>
      <c r="C58" s="76">
        <f t="shared" si="2"/>
        <v>2029</v>
      </c>
      <c r="D58" s="112">
        <f t="shared" si="4"/>
        <v>47149</v>
      </c>
      <c r="E58" s="6">
        <f t="shared" si="5"/>
        <v>686534.49135454046</v>
      </c>
      <c r="F58" s="6">
        <f t="shared" si="6"/>
        <v>59403.595621048604</v>
      </c>
      <c r="G58" s="7">
        <f t="shared" si="7"/>
        <v>4004.7845329014863</v>
      </c>
      <c r="H58" s="7">
        <f t="shared" si="8"/>
        <v>55398.811088147115</v>
      </c>
      <c r="I58" s="113">
        <f t="shared" si="9"/>
        <v>631135.68026639335</v>
      </c>
    </row>
    <row r="59" spans="2:9" x14ac:dyDescent="0.2">
      <c r="B59" s="75">
        <f t="shared" si="3"/>
        <v>50</v>
      </c>
      <c r="C59" s="76">
        <f t="shared" si="2"/>
        <v>2029</v>
      </c>
      <c r="D59" s="112">
        <f t="shared" si="4"/>
        <v>47177</v>
      </c>
      <c r="E59" s="6">
        <f t="shared" si="5"/>
        <v>631135.68026639335</v>
      </c>
      <c r="F59" s="6">
        <f t="shared" si="6"/>
        <v>59403.595621048604</v>
      </c>
      <c r="G59" s="7">
        <f t="shared" si="7"/>
        <v>3681.6248015539613</v>
      </c>
      <c r="H59" s="7">
        <f t="shared" si="8"/>
        <v>55721.970819494643</v>
      </c>
      <c r="I59" s="113">
        <f t="shared" si="9"/>
        <v>575413.70944689866</v>
      </c>
    </row>
    <row r="60" spans="2:9" x14ac:dyDescent="0.2">
      <c r="B60" s="75">
        <f t="shared" si="3"/>
        <v>51</v>
      </c>
      <c r="C60" s="76">
        <f t="shared" si="2"/>
        <v>2029</v>
      </c>
      <c r="D60" s="112">
        <f t="shared" si="4"/>
        <v>47208</v>
      </c>
      <c r="E60" s="6">
        <f t="shared" si="5"/>
        <v>575413.70944689866</v>
      </c>
      <c r="F60" s="6">
        <f t="shared" si="6"/>
        <v>59403.595621048604</v>
      </c>
      <c r="G60" s="7">
        <f t="shared" si="7"/>
        <v>3356.5799717735758</v>
      </c>
      <c r="H60" s="7">
        <f t="shared" si="8"/>
        <v>56047.015649275025</v>
      </c>
      <c r="I60" s="113">
        <f t="shared" si="9"/>
        <v>519366.69379762362</v>
      </c>
    </row>
    <row r="61" spans="2:9" x14ac:dyDescent="0.2">
      <c r="B61" s="75">
        <f t="shared" si="3"/>
        <v>52</v>
      </c>
      <c r="C61" s="76">
        <f t="shared" si="2"/>
        <v>2029</v>
      </c>
      <c r="D61" s="112">
        <f t="shared" si="4"/>
        <v>47238</v>
      </c>
      <c r="E61" s="6">
        <f t="shared" si="5"/>
        <v>519366.69379762362</v>
      </c>
      <c r="F61" s="6">
        <f t="shared" si="6"/>
        <v>59403.595621048604</v>
      </c>
      <c r="G61" s="7">
        <f t="shared" si="7"/>
        <v>3029.6390471528048</v>
      </c>
      <c r="H61" s="7">
        <f t="shared" si="8"/>
        <v>56373.956573895797</v>
      </c>
      <c r="I61" s="113">
        <f t="shared" si="9"/>
        <v>462992.7372237278</v>
      </c>
    </row>
    <row r="62" spans="2:9" x14ac:dyDescent="0.2">
      <c r="B62" s="75">
        <f t="shared" si="3"/>
        <v>53</v>
      </c>
      <c r="C62" s="76">
        <f t="shared" si="2"/>
        <v>2029</v>
      </c>
      <c r="D62" s="112">
        <f t="shared" si="4"/>
        <v>47269</v>
      </c>
      <c r="E62" s="6">
        <f t="shared" si="5"/>
        <v>462992.7372237278</v>
      </c>
      <c r="F62" s="6">
        <f t="shared" si="6"/>
        <v>59403.595621048604</v>
      </c>
      <c r="G62" s="7">
        <f t="shared" si="7"/>
        <v>2700.7909671384123</v>
      </c>
      <c r="H62" s="7">
        <f t="shared" si="8"/>
        <v>56702.804653910192</v>
      </c>
      <c r="I62" s="113">
        <f t="shared" si="9"/>
        <v>406289.93256981764</v>
      </c>
    </row>
    <row r="63" spans="2:9" x14ac:dyDescent="0.2">
      <c r="B63" s="75">
        <f t="shared" si="3"/>
        <v>54</v>
      </c>
      <c r="C63" s="76">
        <f t="shared" si="2"/>
        <v>2029</v>
      </c>
      <c r="D63" s="112">
        <f t="shared" si="4"/>
        <v>47299</v>
      </c>
      <c r="E63" s="6">
        <f t="shared" si="5"/>
        <v>406289.93256981764</v>
      </c>
      <c r="F63" s="6">
        <f t="shared" si="6"/>
        <v>59403.595621048604</v>
      </c>
      <c r="G63" s="7">
        <f t="shared" si="7"/>
        <v>2370.0246066572695</v>
      </c>
      <c r="H63" s="7">
        <f t="shared" si="8"/>
        <v>57033.571014391331</v>
      </c>
      <c r="I63" s="113">
        <f t="shared" si="9"/>
        <v>349256.36155542632</v>
      </c>
    </row>
    <row r="64" spans="2:9" x14ac:dyDescent="0.2">
      <c r="B64" s="75">
        <f t="shared" si="3"/>
        <v>55</v>
      </c>
      <c r="C64" s="76">
        <f t="shared" si="2"/>
        <v>2029</v>
      </c>
      <c r="D64" s="112">
        <f t="shared" si="4"/>
        <v>47330</v>
      </c>
      <c r="E64" s="6">
        <f t="shared" si="5"/>
        <v>349256.36155542632</v>
      </c>
      <c r="F64" s="6">
        <f t="shared" si="6"/>
        <v>59403.595621048604</v>
      </c>
      <c r="G64" s="7">
        <f t="shared" si="7"/>
        <v>2037.3287757399869</v>
      </c>
      <c r="H64" s="7">
        <f t="shared" si="8"/>
        <v>57366.266845308615</v>
      </c>
      <c r="I64" s="113">
        <f t="shared" si="9"/>
        <v>291890.09471011773</v>
      </c>
    </row>
    <row r="65" spans="2:9" x14ac:dyDescent="0.2">
      <c r="B65" s="75">
        <f t="shared" si="3"/>
        <v>56</v>
      </c>
      <c r="C65" s="76">
        <f t="shared" si="2"/>
        <v>2029</v>
      </c>
      <c r="D65" s="112">
        <f t="shared" si="4"/>
        <v>47361</v>
      </c>
      <c r="E65" s="6">
        <f t="shared" si="5"/>
        <v>291890.09471011773</v>
      </c>
      <c r="F65" s="6">
        <f t="shared" si="6"/>
        <v>59403.595621048604</v>
      </c>
      <c r="G65" s="7">
        <f t="shared" si="7"/>
        <v>1702.6922191423535</v>
      </c>
      <c r="H65" s="7">
        <f t="shared" si="8"/>
        <v>57700.903401906253</v>
      </c>
      <c r="I65" s="113">
        <f t="shared" si="9"/>
        <v>234189.19130821148</v>
      </c>
    </row>
    <row r="66" spans="2:9" x14ac:dyDescent="0.2">
      <c r="B66" s="75">
        <f t="shared" si="3"/>
        <v>57</v>
      </c>
      <c r="C66" s="76">
        <f t="shared" si="2"/>
        <v>2029</v>
      </c>
      <c r="D66" s="112">
        <f t="shared" si="4"/>
        <v>47391</v>
      </c>
      <c r="E66" s="6">
        <f t="shared" si="5"/>
        <v>234189.19130821148</v>
      </c>
      <c r="F66" s="6">
        <f t="shared" si="6"/>
        <v>59403.595621048604</v>
      </c>
      <c r="G66" s="7">
        <f t="shared" si="7"/>
        <v>1366.1036159645671</v>
      </c>
      <c r="H66" s="7">
        <f t="shared" si="8"/>
        <v>58037.492005084037</v>
      </c>
      <c r="I66" s="113">
        <f t="shared" si="9"/>
        <v>176151.69930312745</v>
      </c>
    </row>
    <row r="67" spans="2:9" x14ac:dyDescent="0.2">
      <c r="B67" s="75">
        <f t="shared" si="3"/>
        <v>58</v>
      </c>
      <c r="C67" s="76">
        <f t="shared" si="2"/>
        <v>2029</v>
      </c>
      <c r="D67" s="112">
        <f t="shared" si="4"/>
        <v>47422</v>
      </c>
      <c r="E67" s="6">
        <f t="shared" si="5"/>
        <v>176151.69930312745</v>
      </c>
      <c r="F67" s="6">
        <f t="shared" si="6"/>
        <v>59403.595621048604</v>
      </c>
      <c r="G67" s="7">
        <f t="shared" si="7"/>
        <v>1027.5515792682436</v>
      </c>
      <c r="H67" s="7">
        <f t="shared" si="8"/>
        <v>58376.044041780362</v>
      </c>
      <c r="I67" s="113">
        <f t="shared" si="9"/>
        <v>117775.65526134708</v>
      </c>
    </row>
    <row r="68" spans="2:9" x14ac:dyDescent="0.2">
      <c r="B68" s="75">
        <f t="shared" si="3"/>
        <v>59</v>
      </c>
      <c r="C68" s="76">
        <f t="shared" si="2"/>
        <v>2029</v>
      </c>
      <c r="D68" s="112">
        <f t="shared" si="4"/>
        <v>47452</v>
      </c>
      <c r="E68" s="6">
        <f t="shared" si="5"/>
        <v>117775.65526134708</v>
      </c>
      <c r="F68" s="6">
        <f t="shared" si="6"/>
        <v>59403.595621048604</v>
      </c>
      <c r="G68" s="7">
        <f t="shared" si="7"/>
        <v>687.02465569119136</v>
      </c>
      <c r="H68" s="7">
        <f t="shared" si="8"/>
        <v>58716.570965357416</v>
      </c>
      <c r="I68" s="113">
        <f t="shared" si="9"/>
        <v>59059.084295989669</v>
      </c>
    </row>
    <row r="69" spans="2:9" x14ac:dyDescent="0.2">
      <c r="B69" s="75">
        <f t="shared" si="3"/>
        <v>60</v>
      </c>
      <c r="C69" s="76">
        <f t="shared" si="2"/>
        <v>2029</v>
      </c>
      <c r="D69" s="112">
        <f t="shared" si="4"/>
        <v>47483</v>
      </c>
      <c r="E69" s="6">
        <f t="shared" si="5"/>
        <v>59059.084295989669</v>
      </c>
      <c r="F69" s="6">
        <f t="shared" si="6"/>
        <v>59403.595621048604</v>
      </c>
      <c r="G69" s="7">
        <f t="shared" si="7"/>
        <v>344.51132505993974</v>
      </c>
      <c r="H69" s="7">
        <f t="shared" si="8"/>
        <v>59059.084295988665</v>
      </c>
      <c r="I69" s="113">
        <f t="shared" si="9"/>
        <v>0</v>
      </c>
    </row>
    <row r="70" spans="2:9" x14ac:dyDescent="0.2">
      <c r="B70" s="75">
        <f t="shared" si="3"/>
        <v>61</v>
      </c>
      <c r="C70" s="76">
        <f t="shared" si="2"/>
        <v>2030</v>
      </c>
      <c r="D70" s="112">
        <f t="shared" si="4"/>
        <v>47514</v>
      </c>
      <c r="E70" s="6">
        <f t="shared" si="5"/>
        <v>0</v>
      </c>
      <c r="F70" s="6">
        <f t="shared" si="6"/>
        <v>0</v>
      </c>
      <c r="G70" s="7">
        <f t="shared" si="7"/>
        <v>0</v>
      </c>
      <c r="H70" s="7">
        <f t="shared" si="8"/>
        <v>0</v>
      </c>
      <c r="I70" s="113">
        <f t="shared" si="9"/>
        <v>0</v>
      </c>
    </row>
    <row r="71" spans="2:9" x14ac:dyDescent="0.2">
      <c r="B71" s="75">
        <f t="shared" si="3"/>
        <v>62</v>
      </c>
      <c r="C71" s="76">
        <f t="shared" si="2"/>
        <v>2030</v>
      </c>
      <c r="D71" s="112">
        <f t="shared" si="4"/>
        <v>47542</v>
      </c>
      <c r="E71" s="6">
        <f t="shared" si="5"/>
        <v>0</v>
      </c>
      <c r="F71" s="6">
        <f t="shared" si="6"/>
        <v>0</v>
      </c>
      <c r="G71" s="7">
        <f t="shared" si="7"/>
        <v>0</v>
      </c>
      <c r="H71" s="7">
        <f t="shared" si="8"/>
        <v>0</v>
      </c>
      <c r="I71" s="113">
        <f t="shared" si="9"/>
        <v>0</v>
      </c>
    </row>
    <row r="72" spans="2:9" x14ac:dyDescent="0.2">
      <c r="B72" s="75">
        <f t="shared" si="3"/>
        <v>63</v>
      </c>
      <c r="C72" s="76">
        <f t="shared" si="2"/>
        <v>2030</v>
      </c>
      <c r="D72" s="112">
        <f t="shared" si="4"/>
        <v>47573</v>
      </c>
      <c r="E72" s="6">
        <f t="shared" si="5"/>
        <v>0</v>
      </c>
      <c r="F72" s="6">
        <f t="shared" si="6"/>
        <v>0</v>
      </c>
      <c r="G72" s="7">
        <f t="shared" si="7"/>
        <v>0</v>
      </c>
      <c r="H72" s="7">
        <f t="shared" si="8"/>
        <v>0</v>
      </c>
      <c r="I72" s="113">
        <f t="shared" si="9"/>
        <v>0</v>
      </c>
    </row>
    <row r="73" spans="2:9" x14ac:dyDescent="0.2">
      <c r="B73" s="75">
        <f t="shared" si="3"/>
        <v>64</v>
      </c>
      <c r="C73" s="76">
        <f t="shared" si="2"/>
        <v>2030</v>
      </c>
      <c r="D73" s="112">
        <f t="shared" si="4"/>
        <v>47603</v>
      </c>
      <c r="E73" s="6">
        <f t="shared" si="5"/>
        <v>0</v>
      </c>
      <c r="F73" s="6">
        <f t="shared" si="6"/>
        <v>0</v>
      </c>
      <c r="G73" s="7">
        <f t="shared" si="7"/>
        <v>0</v>
      </c>
      <c r="H73" s="7">
        <f t="shared" si="8"/>
        <v>0</v>
      </c>
      <c r="I73" s="113">
        <f t="shared" si="9"/>
        <v>0</v>
      </c>
    </row>
    <row r="74" spans="2:9" x14ac:dyDescent="0.2">
      <c r="B74" s="75">
        <f t="shared" si="3"/>
        <v>65</v>
      </c>
      <c r="C74" s="76">
        <f t="shared" si="2"/>
        <v>2030</v>
      </c>
      <c r="D74" s="112">
        <f t="shared" si="4"/>
        <v>47634</v>
      </c>
      <c r="E74" s="6">
        <f t="shared" si="5"/>
        <v>0</v>
      </c>
      <c r="F74" s="6">
        <f t="shared" si="6"/>
        <v>0</v>
      </c>
      <c r="G74" s="7">
        <f t="shared" si="7"/>
        <v>0</v>
      </c>
      <c r="H74" s="7">
        <f t="shared" si="8"/>
        <v>0</v>
      </c>
      <c r="I74" s="113">
        <f t="shared" si="9"/>
        <v>0</v>
      </c>
    </row>
    <row r="75" spans="2:9" x14ac:dyDescent="0.2">
      <c r="B75" s="75">
        <f t="shared" si="3"/>
        <v>66</v>
      </c>
      <c r="C75" s="76">
        <f t="shared" ref="C75:C138" si="10">+YEAR(D75)</f>
        <v>2030</v>
      </c>
      <c r="D75" s="112">
        <f t="shared" si="4"/>
        <v>47664</v>
      </c>
      <c r="E75" s="6">
        <f t="shared" si="5"/>
        <v>0</v>
      </c>
      <c r="F75" s="6">
        <f t="shared" si="6"/>
        <v>0</v>
      </c>
      <c r="G75" s="7">
        <f t="shared" si="7"/>
        <v>0</v>
      </c>
      <c r="H75" s="7">
        <f t="shared" si="8"/>
        <v>0</v>
      </c>
      <c r="I75" s="113">
        <f t="shared" si="9"/>
        <v>0</v>
      </c>
    </row>
    <row r="76" spans="2:9" x14ac:dyDescent="0.2">
      <c r="B76" s="75">
        <f t="shared" ref="B76:B139" si="11">+B75+1</f>
        <v>67</v>
      </c>
      <c r="C76" s="76">
        <f t="shared" si="10"/>
        <v>2030</v>
      </c>
      <c r="D76" s="112">
        <f t="shared" ref="D76:D139" si="12">+EOMONTH(D75,1)</f>
        <v>47695</v>
      </c>
      <c r="E76" s="6">
        <f t="shared" ref="E76:E139" si="13">+IF(ROUND(I75,0)&gt;=0,I75,0)</f>
        <v>0</v>
      </c>
      <c r="F76" s="6">
        <f t="shared" ref="F76:F139" si="14">+IF(ROUND(E76,0)=0,0,$E$7)</f>
        <v>0</v>
      </c>
      <c r="G76" s="7">
        <f t="shared" ref="G76:G139" si="15">+E76*($E$5/12)</f>
        <v>0</v>
      </c>
      <c r="H76" s="7">
        <f t="shared" ref="H76:H139" si="16">+F76-G76</f>
        <v>0</v>
      </c>
      <c r="I76" s="113">
        <f t="shared" ref="I76:I139" si="17">+IF(ROUND(E76-H76,0)=0,0,E76-H76)</f>
        <v>0</v>
      </c>
    </row>
    <row r="77" spans="2:9" x14ac:dyDescent="0.2">
      <c r="B77" s="75">
        <f t="shared" si="11"/>
        <v>68</v>
      </c>
      <c r="C77" s="76">
        <f t="shared" si="10"/>
        <v>2030</v>
      </c>
      <c r="D77" s="112">
        <f t="shared" si="12"/>
        <v>47726</v>
      </c>
      <c r="E77" s="6">
        <f t="shared" si="13"/>
        <v>0</v>
      </c>
      <c r="F77" s="6">
        <f t="shared" si="14"/>
        <v>0</v>
      </c>
      <c r="G77" s="7">
        <f t="shared" si="15"/>
        <v>0</v>
      </c>
      <c r="H77" s="7">
        <f t="shared" si="16"/>
        <v>0</v>
      </c>
      <c r="I77" s="113">
        <f t="shared" si="17"/>
        <v>0</v>
      </c>
    </row>
    <row r="78" spans="2:9" x14ac:dyDescent="0.2">
      <c r="B78" s="75">
        <f t="shared" si="11"/>
        <v>69</v>
      </c>
      <c r="C78" s="76">
        <f t="shared" si="10"/>
        <v>2030</v>
      </c>
      <c r="D78" s="112">
        <f t="shared" si="12"/>
        <v>47756</v>
      </c>
      <c r="E78" s="6">
        <f t="shared" si="13"/>
        <v>0</v>
      </c>
      <c r="F78" s="6">
        <f t="shared" si="14"/>
        <v>0</v>
      </c>
      <c r="G78" s="7">
        <f t="shared" si="15"/>
        <v>0</v>
      </c>
      <c r="H78" s="7">
        <f t="shared" si="16"/>
        <v>0</v>
      </c>
      <c r="I78" s="113">
        <f t="shared" si="17"/>
        <v>0</v>
      </c>
    </row>
    <row r="79" spans="2:9" x14ac:dyDescent="0.2">
      <c r="B79" s="75">
        <f t="shared" si="11"/>
        <v>70</v>
      </c>
      <c r="C79" s="76">
        <f t="shared" si="10"/>
        <v>2030</v>
      </c>
      <c r="D79" s="112">
        <f t="shared" si="12"/>
        <v>47787</v>
      </c>
      <c r="E79" s="6">
        <f t="shared" si="13"/>
        <v>0</v>
      </c>
      <c r="F79" s="6">
        <f t="shared" si="14"/>
        <v>0</v>
      </c>
      <c r="G79" s="7">
        <f t="shared" si="15"/>
        <v>0</v>
      </c>
      <c r="H79" s="7">
        <f t="shared" si="16"/>
        <v>0</v>
      </c>
      <c r="I79" s="113">
        <f t="shared" si="17"/>
        <v>0</v>
      </c>
    </row>
    <row r="80" spans="2:9" x14ac:dyDescent="0.2">
      <c r="B80" s="75">
        <f t="shared" si="11"/>
        <v>71</v>
      </c>
      <c r="C80" s="76">
        <f t="shared" si="10"/>
        <v>2030</v>
      </c>
      <c r="D80" s="112">
        <f t="shared" si="12"/>
        <v>47817</v>
      </c>
      <c r="E80" s="6">
        <f t="shared" si="13"/>
        <v>0</v>
      </c>
      <c r="F80" s="6">
        <f t="shared" si="14"/>
        <v>0</v>
      </c>
      <c r="G80" s="7">
        <f t="shared" si="15"/>
        <v>0</v>
      </c>
      <c r="H80" s="7">
        <f t="shared" si="16"/>
        <v>0</v>
      </c>
      <c r="I80" s="113">
        <f t="shared" si="17"/>
        <v>0</v>
      </c>
    </row>
    <row r="81" spans="2:9" x14ac:dyDescent="0.2">
      <c r="B81" s="75">
        <f t="shared" si="11"/>
        <v>72</v>
      </c>
      <c r="C81" s="76">
        <f t="shared" si="10"/>
        <v>2030</v>
      </c>
      <c r="D81" s="112">
        <f t="shared" si="12"/>
        <v>47848</v>
      </c>
      <c r="E81" s="6">
        <f t="shared" si="13"/>
        <v>0</v>
      </c>
      <c r="F81" s="6">
        <f t="shared" si="14"/>
        <v>0</v>
      </c>
      <c r="G81" s="7">
        <f t="shared" si="15"/>
        <v>0</v>
      </c>
      <c r="H81" s="7">
        <f t="shared" si="16"/>
        <v>0</v>
      </c>
      <c r="I81" s="113">
        <f t="shared" si="17"/>
        <v>0</v>
      </c>
    </row>
    <row r="82" spans="2:9" x14ac:dyDescent="0.2">
      <c r="B82" s="75">
        <f t="shared" si="11"/>
        <v>73</v>
      </c>
      <c r="C82" s="76">
        <f t="shared" si="10"/>
        <v>2031</v>
      </c>
      <c r="D82" s="112">
        <f t="shared" si="12"/>
        <v>47879</v>
      </c>
      <c r="E82" s="6">
        <f t="shared" si="13"/>
        <v>0</v>
      </c>
      <c r="F82" s="6">
        <f t="shared" si="14"/>
        <v>0</v>
      </c>
      <c r="G82" s="7">
        <f t="shared" si="15"/>
        <v>0</v>
      </c>
      <c r="H82" s="7">
        <f t="shared" si="16"/>
        <v>0</v>
      </c>
      <c r="I82" s="113">
        <f t="shared" si="17"/>
        <v>0</v>
      </c>
    </row>
    <row r="83" spans="2:9" x14ac:dyDescent="0.2">
      <c r="B83" s="75">
        <f t="shared" si="11"/>
        <v>74</v>
      </c>
      <c r="C83" s="76">
        <f t="shared" si="10"/>
        <v>2031</v>
      </c>
      <c r="D83" s="112">
        <f t="shared" si="12"/>
        <v>47907</v>
      </c>
      <c r="E83" s="6">
        <f t="shared" si="13"/>
        <v>0</v>
      </c>
      <c r="F83" s="6">
        <f t="shared" si="14"/>
        <v>0</v>
      </c>
      <c r="G83" s="7">
        <f t="shared" si="15"/>
        <v>0</v>
      </c>
      <c r="H83" s="7">
        <f t="shared" si="16"/>
        <v>0</v>
      </c>
      <c r="I83" s="113">
        <f t="shared" si="17"/>
        <v>0</v>
      </c>
    </row>
    <row r="84" spans="2:9" x14ac:dyDescent="0.2">
      <c r="B84" s="75">
        <f t="shared" si="11"/>
        <v>75</v>
      </c>
      <c r="C84" s="76">
        <f t="shared" si="10"/>
        <v>2031</v>
      </c>
      <c r="D84" s="112">
        <f t="shared" si="12"/>
        <v>47938</v>
      </c>
      <c r="E84" s="6">
        <f t="shared" si="13"/>
        <v>0</v>
      </c>
      <c r="F84" s="6">
        <f t="shared" si="14"/>
        <v>0</v>
      </c>
      <c r="G84" s="7">
        <f t="shared" si="15"/>
        <v>0</v>
      </c>
      <c r="H84" s="7">
        <f t="shared" si="16"/>
        <v>0</v>
      </c>
      <c r="I84" s="113">
        <f t="shared" si="17"/>
        <v>0</v>
      </c>
    </row>
    <row r="85" spans="2:9" x14ac:dyDescent="0.2">
      <c r="B85" s="75">
        <f t="shared" si="11"/>
        <v>76</v>
      </c>
      <c r="C85" s="76">
        <f t="shared" si="10"/>
        <v>2031</v>
      </c>
      <c r="D85" s="112">
        <f t="shared" si="12"/>
        <v>47968</v>
      </c>
      <c r="E85" s="6">
        <f t="shared" si="13"/>
        <v>0</v>
      </c>
      <c r="F85" s="6">
        <f t="shared" si="14"/>
        <v>0</v>
      </c>
      <c r="G85" s="7">
        <f t="shared" si="15"/>
        <v>0</v>
      </c>
      <c r="H85" s="7">
        <f t="shared" si="16"/>
        <v>0</v>
      </c>
      <c r="I85" s="113">
        <f t="shared" si="17"/>
        <v>0</v>
      </c>
    </row>
    <row r="86" spans="2:9" x14ac:dyDescent="0.2">
      <c r="B86" s="75">
        <f t="shared" si="11"/>
        <v>77</v>
      </c>
      <c r="C86" s="76">
        <f t="shared" si="10"/>
        <v>2031</v>
      </c>
      <c r="D86" s="112">
        <f t="shared" si="12"/>
        <v>47999</v>
      </c>
      <c r="E86" s="6">
        <f t="shared" si="13"/>
        <v>0</v>
      </c>
      <c r="F86" s="6">
        <f t="shared" si="14"/>
        <v>0</v>
      </c>
      <c r="G86" s="7">
        <f t="shared" si="15"/>
        <v>0</v>
      </c>
      <c r="H86" s="7">
        <f t="shared" si="16"/>
        <v>0</v>
      </c>
      <c r="I86" s="113">
        <f t="shared" si="17"/>
        <v>0</v>
      </c>
    </row>
    <row r="87" spans="2:9" x14ac:dyDescent="0.2">
      <c r="B87" s="75">
        <f t="shared" si="11"/>
        <v>78</v>
      </c>
      <c r="C87" s="76">
        <f t="shared" si="10"/>
        <v>2031</v>
      </c>
      <c r="D87" s="112">
        <f t="shared" si="12"/>
        <v>48029</v>
      </c>
      <c r="E87" s="6">
        <f t="shared" si="13"/>
        <v>0</v>
      </c>
      <c r="F87" s="6">
        <f t="shared" si="14"/>
        <v>0</v>
      </c>
      <c r="G87" s="7">
        <f t="shared" si="15"/>
        <v>0</v>
      </c>
      <c r="H87" s="7">
        <f t="shared" si="16"/>
        <v>0</v>
      </c>
      <c r="I87" s="113">
        <f t="shared" si="17"/>
        <v>0</v>
      </c>
    </row>
    <row r="88" spans="2:9" x14ac:dyDescent="0.2">
      <c r="B88" s="75">
        <f t="shared" si="11"/>
        <v>79</v>
      </c>
      <c r="C88" s="76">
        <f t="shared" si="10"/>
        <v>2031</v>
      </c>
      <c r="D88" s="112">
        <f t="shared" si="12"/>
        <v>48060</v>
      </c>
      <c r="E88" s="6">
        <f t="shared" si="13"/>
        <v>0</v>
      </c>
      <c r="F88" s="6">
        <f t="shared" si="14"/>
        <v>0</v>
      </c>
      <c r="G88" s="7">
        <f t="shared" si="15"/>
        <v>0</v>
      </c>
      <c r="H88" s="7">
        <f t="shared" si="16"/>
        <v>0</v>
      </c>
      <c r="I88" s="113">
        <f t="shared" si="17"/>
        <v>0</v>
      </c>
    </row>
    <row r="89" spans="2:9" x14ac:dyDescent="0.2">
      <c r="B89" s="75">
        <f t="shared" si="11"/>
        <v>80</v>
      </c>
      <c r="C89" s="76">
        <f t="shared" si="10"/>
        <v>2031</v>
      </c>
      <c r="D89" s="112">
        <f t="shared" si="12"/>
        <v>48091</v>
      </c>
      <c r="E89" s="6">
        <f t="shared" si="13"/>
        <v>0</v>
      </c>
      <c r="F89" s="6">
        <f t="shared" si="14"/>
        <v>0</v>
      </c>
      <c r="G89" s="7">
        <f t="shared" si="15"/>
        <v>0</v>
      </c>
      <c r="H89" s="7">
        <f t="shared" si="16"/>
        <v>0</v>
      </c>
      <c r="I89" s="113">
        <f t="shared" si="17"/>
        <v>0</v>
      </c>
    </row>
    <row r="90" spans="2:9" x14ac:dyDescent="0.2">
      <c r="B90" s="75">
        <f t="shared" si="11"/>
        <v>81</v>
      </c>
      <c r="C90" s="76">
        <f t="shared" si="10"/>
        <v>2031</v>
      </c>
      <c r="D90" s="112">
        <f t="shared" si="12"/>
        <v>48121</v>
      </c>
      <c r="E90" s="6">
        <f t="shared" si="13"/>
        <v>0</v>
      </c>
      <c r="F90" s="6">
        <f t="shared" si="14"/>
        <v>0</v>
      </c>
      <c r="G90" s="7">
        <f t="shared" si="15"/>
        <v>0</v>
      </c>
      <c r="H90" s="7">
        <f t="shared" si="16"/>
        <v>0</v>
      </c>
      <c r="I90" s="113">
        <f t="shared" si="17"/>
        <v>0</v>
      </c>
    </row>
    <row r="91" spans="2:9" x14ac:dyDescent="0.2">
      <c r="B91" s="75">
        <f t="shared" si="11"/>
        <v>82</v>
      </c>
      <c r="C91" s="76">
        <f t="shared" si="10"/>
        <v>2031</v>
      </c>
      <c r="D91" s="112">
        <f t="shared" si="12"/>
        <v>48152</v>
      </c>
      <c r="E91" s="6">
        <f t="shared" si="13"/>
        <v>0</v>
      </c>
      <c r="F91" s="6">
        <f t="shared" si="14"/>
        <v>0</v>
      </c>
      <c r="G91" s="7">
        <f t="shared" si="15"/>
        <v>0</v>
      </c>
      <c r="H91" s="7">
        <f t="shared" si="16"/>
        <v>0</v>
      </c>
      <c r="I91" s="113">
        <f t="shared" si="17"/>
        <v>0</v>
      </c>
    </row>
    <row r="92" spans="2:9" x14ac:dyDescent="0.2">
      <c r="B92" s="75">
        <f t="shared" si="11"/>
        <v>83</v>
      </c>
      <c r="C92" s="76">
        <f t="shared" si="10"/>
        <v>2031</v>
      </c>
      <c r="D92" s="112">
        <f t="shared" si="12"/>
        <v>48182</v>
      </c>
      <c r="E92" s="6">
        <f t="shared" si="13"/>
        <v>0</v>
      </c>
      <c r="F92" s="6">
        <f t="shared" si="14"/>
        <v>0</v>
      </c>
      <c r="G92" s="7">
        <f t="shared" si="15"/>
        <v>0</v>
      </c>
      <c r="H92" s="7">
        <f t="shared" si="16"/>
        <v>0</v>
      </c>
      <c r="I92" s="113">
        <f t="shared" si="17"/>
        <v>0</v>
      </c>
    </row>
    <row r="93" spans="2:9" x14ac:dyDescent="0.2">
      <c r="B93" s="75">
        <f t="shared" si="11"/>
        <v>84</v>
      </c>
      <c r="C93" s="76">
        <f t="shared" si="10"/>
        <v>2031</v>
      </c>
      <c r="D93" s="112">
        <f t="shared" si="12"/>
        <v>48213</v>
      </c>
      <c r="E93" s="6">
        <f t="shared" si="13"/>
        <v>0</v>
      </c>
      <c r="F93" s="6">
        <f t="shared" si="14"/>
        <v>0</v>
      </c>
      <c r="G93" s="7">
        <f t="shared" si="15"/>
        <v>0</v>
      </c>
      <c r="H93" s="7">
        <f t="shared" si="16"/>
        <v>0</v>
      </c>
      <c r="I93" s="113">
        <f t="shared" si="17"/>
        <v>0</v>
      </c>
    </row>
    <row r="94" spans="2:9" x14ac:dyDescent="0.2">
      <c r="B94" s="75">
        <f t="shared" si="11"/>
        <v>85</v>
      </c>
      <c r="C94" s="76">
        <f t="shared" si="10"/>
        <v>2032</v>
      </c>
      <c r="D94" s="112">
        <f t="shared" si="12"/>
        <v>48244</v>
      </c>
      <c r="E94" s="6">
        <f t="shared" si="13"/>
        <v>0</v>
      </c>
      <c r="F94" s="6">
        <f t="shared" si="14"/>
        <v>0</v>
      </c>
      <c r="G94" s="7">
        <f t="shared" si="15"/>
        <v>0</v>
      </c>
      <c r="H94" s="7">
        <f t="shared" si="16"/>
        <v>0</v>
      </c>
      <c r="I94" s="113">
        <f t="shared" si="17"/>
        <v>0</v>
      </c>
    </row>
    <row r="95" spans="2:9" x14ac:dyDescent="0.2">
      <c r="B95" s="75">
        <f t="shared" si="11"/>
        <v>86</v>
      </c>
      <c r="C95" s="76">
        <f t="shared" si="10"/>
        <v>2032</v>
      </c>
      <c r="D95" s="112">
        <f t="shared" si="12"/>
        <v>48273</v>
      </c>
      <c r="E95" s="6">
        <f t="shared" si="13"/>
        <v>0</v>
      </c>
      <c r="F95" s="6">
        <f t="shared" si="14"/>
        <v>0</v>
      </c>
      <c r="G95" s="7">
        <f t="shared" si="15"/>
        <v>0</v>
      </c>
      <c r="H95" s="7">
        <f t="shared" si="16"/>
        <v>0</v>
      </c>
      <c r="I95" s="113">
        <f t="shared" si="17"/>
        <v>0</v>
      </c>
    </row>
    <row r="96" spans="2:9" x14ac:dyDescent="0.2">
      <c r="B96" s="75">
        <f t="shared" si="11"/>
        <v>87</v>
      </c>
      <c r="C96" s="76">
        <f t="shared" si="10"/>
        <v>2032</v>
      </c>
      <c r="D96" s="112">
        <f t="shared" si="12"/>
        <v>48304</v>
      </c>
      <c r="E96" s="6">
        <f t="shared" si="13"/>
        <v>0</v>
      </c>
      <c r="F96" s="6">
        <f t="shared" si="14"/>
        <v>0</v>
      </c>
      <c r="G96" s="7">
        <f t="shared" si="15"/>
        <v>0</v>
      </c>
      <c r="H96" s="7">
        <f t="shared" si="16"/>
        <v>0</v>
      </c>
      <c r="I96" s="113">
        <f t="shared" si="17"/>
        <v>0</v>
      </c>
    </row>
    <row r="97" spans="2:9" x14ac:dyDescent="0.2">
      <c r="B97" s="75">
        <f t="shared" si="11"/>
        <v>88</v>
      </c>
      <c r="C97" s="76">
        <f t="shared" si="10"/>
        <v>2032</v>
      </c>
      <c r="D97" s="112">
        <f t="shared" si="12"/>
        <v>48334</v>
      </c>
      <c r="E97" s="6">
        <f t="shared" si="13"/>
        <v>0</v>
      </c>
      <c r="F97" s="6">
        <f t="shared" si="14"/>
        <v>0</v>
      </c>
      <c r="G97" s="7">
        <f t="shared" si="15"/>
        <v>0</v>
      </c>
      <c r="H97" s="7">
        <f t="shared" si="16"/>
        <v>0</v>
      </c>
      <c r="I97" s="113">
        <f t="shared" si="17"/>
        <v>0</v>
      </c>
    </row>
    <row r="98" spans="2:9" x14ac:dyDescent="0.2">
      <c r="B98" s="75">
        <f t="shared" si="11"/>
        <v>89</v>
      </c>
      <c r="C98" s="76">
        <f t="shared" si="10"/>
        <v>2032</v>
      </c>
      <c r="D98" s="112">
        <f t="shared" si="12"/>
        <v>48365</v>
      </c>
      <c r="E98" s="6">
        <f t="shared" si="13"/>
        <v>0</v>
      </c>
      <c r="F98" s="6">
        <f t="shared" si="14"/>
        <v>0</v>
      </c>
      <c r="G98" s="7">
        <f t="shared" si="15"/>
        <v>0</v>
      </c>
      <c r="H98" s="7">
        <f t="shared" si="16"/>
        <v>0</v>
      </c>
      <c r="I98" s="113">
        <f t="shared" si="17"/>
        <v>0</v>
      </c>
    </row>
    <row r="99" spans="2:9" x14ac:dyDescent="0.2">
      <c r="B99" s="75">
        <f t="shared" si="11"/>
        <v>90</v>
      </c>
      <c r="C99" s="76">
        <f t="shared" si="10"/>
        <v>2032</v>
      </c>
      <c r="D99" s="112">
        <f t="shared" si="12"/>
        <v>48395</v>
      </c>
      <c r="E99" s="6">
        <f t="shared" si="13"/>
        <v>0</v>
      </c>
      <c r="F99" s="6">
        <f t="shared" si="14"/>
        <v>0</v>
      </c>
      <c r="G99" s="7">
        <f t="shared" si="15"/>
        <v>0</v>
      </c>
      <c r="H99" s="7">
        <f t="shared" si="16"/>
        <v>0</v>
      </c>
      <c r="I99" s="113">
        <f t="shared" si="17"/>
        <v>0</v>
      </c>
    </row>
    <row r="100" spans="2:9" x14ac:dyDescent="0.2">
      <c r="B100" s="75">
        <f t="shared" si="11"/>
        <v>91</v>
      </c>
      <c r="C100" s="76">
        <f t="shared" si="10"/>
        <v>2032</v>
      </c>
      <c r="D100" s="112">
        <f t="shared" si="12"/>
        <v>48426</v>
      </c>
      <c r="E100" s="6">
        <f t="shared" si="13"/>
        <v>0</v>
      </c>
      <c r="F100" s="6">
        <f t="shared" si="14"/>
        <v>0</v>
      </c>
      <c r="G100" s="7">
        <f t="shared" si="15"/>
        <v>0</v>
      </c>
      <c r="H100" s="7">
        <f t="shared" si="16"/>
        <v>0</v>
      </c>
      <c r="I100" s="113">
        <f t="shared" si="17"/>
        <v>0</v>
      </c>
    </row>
    <row r="101" spans="2:9" x14ac:dyDescent="0.2">
      <c r="B101" s="75">
        <f t="shared" si="11"/>
        <v>92</v>
      </c>
      <c r="C101" s="76">
        <f t="shared" si="10"/>
        <v>2032</v>
      </c>
      <c r="D101" s="112">
        <f t="shared" si="12"/>
        <v>48457</v>
      </c>
      <c r="E101" s="6">
        <f t="shared" si="13"/>
        <v>0</v>
      </c>
      <c r="F101" s="6">
        <f t="shared" si="14"/>
        <v>0</v>
      </c>
      <c r="G101" s="7">
        <f t="shared" si="15"/>
        <v>0</v>
      </c>
      <c r="H101" s="7">
        <f t="shared" si="16"/>
        <v>0</v>
      </c>
      <c r="I101" s="113">
        <f t="shared" si="17"/>
        <v>0</v>
      </c>
    </row>
    <row r="102" spans="2:9" x14ac:dyDescent="0.2">
      <c r="B102" s="75">
        <f t="shared" si="11"/>
        <v>93</v>
      </c>
      <c r="C102" s="76">
        <f t="shared" si="10"/>
        <v>2032</v>
      </c>
      <c r="D102" s="112">
        <f t="shared" si="12"/>
        <v>48487</v>
      </c>
      <c r="E102" s="6">
        <f t="shared" si="13"/>
        <v>0</v>
      </c>
      <c r="F102" s="6">
        <f t="shared" si="14"/>
        <v>0</v>
      </c>
      <c r="G102" s="7">
        <f t="shared" si="15"/>
        <v>0</v>
      </c>
      <c r="H102" s="7">
        <f t="shared" si="16"/>
        <v>0</v>
      </c>
      <c r="I102" s="113">
        <f t="shared" si="17"/>
        <v>0</v>
      </c>
    </row>
    <row r="103" spans="2:9" x14ac:dyDescent="0.2">
      <c r="B103" s="75">
        <f t="shared" si="11"/>
        <v>94</v>
      </c>
      <c r="C103" s="76">
        <f t="shared" si="10"/>
        <v>2032</v>
      </c>
      <c r="D103" s="112">
        <f t="shared" si="12"/>
        <v>48518</v>
      </c>
      <c r="E103" s="6">
        <f t="shared" si="13"/>
        <v>0</v>
      </c>
      <c r="F103" s="6">
        <f t="shared" si="14"/>
        <v>0</v>
      </c>
      <c r="G103" s="7">
        <f t="shared" si="15"/>
        <v>0</v>
      </c>
      <c r="H103" s="7">
        <f t="shared" si="16"/>
        <v>0</v>
      </c>
      <c r="I103" s="113">
        <f t="shared" si="17"/>
        <v>0</v>
      </c>
    </row>
    <row r="104" spans="2:9" x14ac:dyDescent="0.2">
      <c r="B104" s="75">
        <f t="shared" si="11"/>
        <v>95</v>
      </c>
      <c r="C104" s="76">
        <f t="shared" si="10"/>
        <v>2032</v>
      </c>
      <c r="D104" s="112">
        <f t="shared" si="12"/>
        <v>48548</v>
      </c>
      <c r="E104" s="6">
        <f t="shared" si="13"/>
        <v>0</v>
      </c>
      <c r="F104" s="6">
        <f t="shared" si="14"/>
        <v>0</v>
      </c>
      <c r="G104" s="7">
        <f t="shared" si="15"/>
        <v>0</v>
      </c>
      <c r="H104" s="7">
        <f t="shared" si="16"/>
        <v>0</v>
      </c>
      <c r="I104" s="113">
        <f t="shared" si="17"/>
        <v>0</v>
      </c>
    </row>
    <row r="105" spans="2:9" x14ac:dyDescent="0.2">
      <c r="B105" s="75">
        <f t="shared" si="11"/>
        <v>96</v>
      </c>
      <c r="C105" s="76">
        <f t="shared" si="10"/>
        <v>2032</v>
      </c>
      <c r="D105" s="112">
        <f t="shared" si="12"/>
        <v>48579</v>
      </c>
      <c r="E105" s="6">
        <f t="shared" si="13"/>
        <v>0</v>
      </c>
      <c r="F105" s="6">
        <f t="shared" si="14"/>
        <v>0</v>
      </c>
      <c r="G105" s="7">
        <f t="shared" si="15"/>
        <v>0</v>
      </c>
      <c r="H105" s="7">
        <f t="shared" si="16"/>
        <v>0</v>
      </c>
      <c r="I105" s="113">
        <f t="shared" si="17"/>
        <v>0</v>
      </c>
    </row>
    <row r="106" spans="2:9" x14ac:dyDescent="0.2">
      <c r="B106" s="75">
        <f t="shared" si="11"/>
        <v>97</v>
      </c>
      <c r="C106" s="76">
        <f t="shared" si="10"/>
        <v>2033</v>
      </c>
      <c r="D106" s="112">
        <f t="shared" si="12"/>
        <v>48610</v>
      </c>
      <c r="E106" s="6">
        <f t="shared" si="13"/>
        <v>0</v>
      </c>
      <c r="F106" s="6">
        <f t="shared" si="14"/>
        <v>0</v>
      </c>
      <c r="G106" s="7">
        <f t="shared" si="15"/>
        <v>0</v>
      </c>
      <c r="H106" s="7">
        <f t="shared" si="16"/>
        <v>0</v>
      </c>
      <c r="I106" s="113">
        <f t="shared" si="17"/>
        <v>0</v>
      </c>
    </row>
    <row r="107" spans="2:9" x14ac:dyDescent="0.2">
      <c r="B107" s="75">
        <f t="shared" si="11"/>
        <v>98</v>
      </c>
      <c r="C107" s="76">
        <f t="shared" si="10"/>
        <v>2033</v>
      </c>
      <c r="D107" s="112">
        <f t="shared" si="12"/>
        <v>48638</v>
      </c>
      <c r="E107" s="6">
        <f t="shared" si="13"/>
        <v>0</v>
      </c>
      <c r="F107" s="6">
        <f t="shared" si="14"/>
        <v>0</v>
      </c>
      <c r="G107" s="7">
        <f t="shared" si="15"/>
        <v>0</v>
      </c>
      <c r="H107" s="7">
        <f t="shared" si="16"/>
        <v>0</v>
      </c>
      <c r="I107" s="113">
        <f t="shared" si="17"/>
        <v>0</v>
      </c>
    </row>
    <row r="108" spans="2:9" x14ac:dyDescent="0.2">
      <c r="B108" s="75">
        <f t="shared" si="11"/>
        <v>99</v>
      </c>
      <c r="C108" s="76">
        <f t="shared" si="10"/>
        <v>2033</v>
      </c>
      <c r="D108" s="112">
        <f t="shared" si="12"/>
        <v>48669</v>
      </c>
      <c r="E108" s="6">
        <f t="shared" si="13"/>
        <v>0</v>
      </c>
      <c r="F108" s="6">
        <f t="shared" si="14"/>
        <v>0</v>
      </c>
      <c r="G108" s="7">
        <f t="shared" si="15"/>
        <v>0</v>
      </c>
      <c r="H108" s="7">
        <f t="shared" si="16"/>
        <v>0</v>
      </c>
      <c r="I108" s="113">
        <f t="shared" si="17"/>
        <v>0</v>
      </c>
    </row>
    <row r="109" spans="2:9" x14ac:dyDescent="0.2">
      <c r="B109" s="75">
        <f t="shared" si="11"/>
        <v>100</v>
      </c>
      <c r="C109" s="76">
        <f t="shared" si="10"/>
        <v>2033</v>
      </c>
      <c r="D109" s="112">
        <f t="shared" si="12"/>
        <v>48699</v>
      </c>
      <c r="E109" s="6">
        <f t="shared" si="13"/>
        <v>0</v>
      </c>
      <c r="F109" s="6">
        <f t="shared" si="14"/>
        <v>0</v>
      </c>
      <c r="G109" s="7">
        <f t="shared" si="15"/>
        <v>0</v>
      </c>
      <c r="H109" s="7">
        <f t="shared" si="16"/>
        <v>0</v>
      </c>
      <c r="I109" s="113">
        <f t="shared" si="17"/>
        <v>0</v>
      </c>
    </row>
    <row r="110" spans="2:9" x14ac:dyDescent="0.2">
      <c r="B110" s="75">
        <f t="shared" si="11"/>
        <v>101</v>
      </c>
      <c r="C110" s="76">
        <f t="shared" si="10"/>
        <v>2033</v>
      </c>
      <c r="D110" s="112">
        <f t="shared" si="12"/>
        <v>48730</v>
      </c>
      <c r="E110" s="6">
        <f t="shared" si="13"/>
        <v>0</v>
      </c>
      <c r="F110" s="6">
        <f t="shared" si="14"/>
        <v>0</v>
      </c>
      <c r="G110" s="7">
        <f t="shared" si="15"/>
        <v>0</v>
      </c>
      <c r="H110" s="7">
        <f t="shared" si="16"/>
        <v>0</v>
      </c>
      <c r="I110" s="113">
        <f t="shared" si="17"/>
        <v>0</v>
      </c>
    </row>
    <row r="111" spans="2:9" x14ac:dyDescent="0.2">
      <c r="B111" s="75">
        <f t="shared" si="11"/>
        <v>102</v>
      </c>
      <c r="C111" s="76">
        <f t="shared" si="10"/>
        <v>2033</v>
      </c>
      <c r="D111" s="112">
        <f t="shared" si="12"/>
        <v>48760</v>
      </c>
      <c r="E111" s="6">
        <f t="shared" si="13"/>
        <v>0</v>
      </c>
      <c r="F111" s="6">
        <f t="shared" si="14"/>
        <v>0</v>
      </c>
      <c r="G111" s="7">
        <f t="shared" si="15"/>
        <v>0</v>
      </c>
      <c r="H111" s="7">
        <f t="shared" si="16"/>
        <v>0</v>
      </c>
      <c r="I111" s="113">
        <f t="shared" si="17"/>
        <v>0</v>
      </c>
    </row>
    <row r="112" spans="2:9" x14ac:dyDescent="0.2">
      <c r="B112" s="75">
        <f t="shared" si="11"/>
        <v>103</v>
      </c>
      <c r="C112" s="76">
        <f t="shared" si="10"/>
        <v>2033</v>
      </c>
      <c r="D112" s="112">
        <f t="shared" si="12"/>
        <v>48791</v>
      </c>
      <c r="E112" s="6">
        <f t="shared" si="13"/>
        <v>0</v>
      </c>
      <c r="F112" s="6">
        <f t="shared" si="14"/>
        <v>0</v>
      </c>
      <c r="G112" s="7">
        <f t="shared" si="15"/>
        <v>0</v>
      </c>
      <c r="H112" s="7">
        <f t="shared" si="16"/>
        <v>0</v>
      </c>
      <c r="I112" s="113">
        <f t="shared" si="17"/>
        <v>0</v>
      </c>
    </row>
    <row r="113" spans="2:9" x14ac:dyDescent="0.2">
      <c r="B113" s="75">
        <f t="shared" si="11"/>
        <v>104</v>
      </c>
      <c r="C113" s="76">
        <f t="shared" si="10"/>
        <v>2033</v>
      </c>
      <c r="D113" s="112">
        <f t="shared" si="12"/>
        <v>48822</v>
      </c>
      <c r="E113" s="6">
        <f t="shared" si="13"/>
        <v>0</v>
      </c>
      <c r="F113" s="6">
        <f t="shared" si="14"/>
        <v>0</v>
      </c>
      <c r="G113" s="7">
        <f t="shared" si="15"/>
        <v>0</v>
      </c>
      <c r="H113" s="7">
        <f t="shared" si="16"/>
        <v>0</v>
      </c>
      <c r="I113" s="113">
        <f t="shared" si="17"/>
        <v>0</v>
      </c>
    </row>
    <row r="114" spans="2:9" x14ac:dyDescent="0.2">
      <c r="B114" s="75">
        <f t="shared" si="11"/>
        <v>105</v>
      </c>
      <c r="C114" s="76">
        <f t="shared" si="10"/>
        <v>2033</v>
      </c>
      <c r="D114" s="112">
        <f t="shared" si="12"/>
        <v>48852</v>
      </c>
      <c r="E114" s="6">
        <f t="shared" si="13"/>
        <v>0</v>
      </c>
      <c r="F114" s="6">
        <f t="shared" si="14"/>
        <v>0</v>
      </c>
      <c r="G114" s="7">
        <f t="shared" si="15"/>
        <v>0</v>
      </c>
      <c r="H114" s="7">
        <f t="shared" si="16"/>
        <v>0</v>
      </c>
      <c r="I114" s="113">
        <f t="shared" si="17"/>
        <v>0</v>
      </c>
    </row>
    <row r="115" spans="2:9" x14ac:dyDescent="0.2">
      <c r="B115" s="75">
        <f t="shared" si="11"/>
        <v>106</v>
      </c>
      <c r="C115" s="76">
        <f t="shared" si="10"/>
        <v>2033</v>
      </c>
      <c r="D115" s="112">
        <f t="shared" si="12"/>
        <v>48883</v>
      </c>
      <c r="E115" s="6">
        <f t="shared" si="13"/>
        <v>0</v>
      </c>
      <c r="F115" s="6">
        <f t="shared" si="14"/>
        <v>0</v>
      </c>
      <c r="G115" s="7">
        <f t="shared" si="15"/>
        <v>0</v>
      </c>
      <c r="H115" s="7">
        <f t="shared" si="16"/>
        <v>0</v>
      </c>
      <c r="I115" s="113">
        <f t="shared" si="17"/>
        <v>0</v>
      </c>
    </row>
    <row r="116" spans="2:9" x14ac:dyDescent="0.2">
      <c r="B116" s="75">
        <f t="shared" si="11"/>
        <v>107</v>
      </c>
      <c r="C116" s="76">
        <f t="shared" si="10"/>
        <v>2033</v>
      </c>
      <c r="D116" s="112">
        <f t="shared" si="12"/>
        <v>48913</v>
      </c>
      <c r="E116" s="6">
        <f t="shared" si="13"/>
        <v>0</v>
      </c>
      <c r="F116" s="6">
        <f t="shared" si="14"/>
        <v>0</v>
      </c>
      <c r="G116" s="7">
        <f t="shared" si="15"/>
        <v>0</v>
      </c>
      <c r="H116" s="7">
        <f t="shared" si="16"/>
        <v>0</v>
      </c>
      <c r="I116" s="113">
        <f t="shared" si="17"/>
        <v>0</v>
      </c>
    </row>
    <row r="117" spans="2:9" x14ac:dyDescent="0.2">
      <c r="B117" s="75">
        <f t="shared" si="11"/>
        <v>108</v>
      </c>
      <c r="C117" s="76">
        <f t="shared" si="10"/>
        <v>2033</v>
      </c>
      <c r="D117" s="112">
        <f t="shared" si="12"/>
        <v>48944</v>
      </c>
      <c r="E117" s="6">
        <f t="shared" si="13"/>
        <v>0</v>
      </c>
      <c r="F117" s="6">
        <f t="shared" si="14"/>
        <v>0</v>
      </c>
      <c r="G117" s="7">
        <f t="shared" si="15"/>
        <v>0</v>
      </c>
      <c r="H117" s="7">
        <f t="shared" si="16"/>
        <v>0</v>
      </c>
      <c r="I117" s="113">
        <f t="shared" si="17"/>
        <v>0</v>
      </c>
    </row>
    <row r="118" spans="2:9" x14ac:dyDescent="0.2">
      <c r="B118" s="75">
        <f t="shared" si="11"/>
        <v>109</v>
      </c>
      <c r="C118" s="76">
        <f t="shared" si="10"/>
        <v>2034</v>
      </c>
      <c r="D118" s="112">
        <f t="shared" si="12"/>
        <v>48975</v>
      </c>
      <c r="E118" s="6">
        <f t="shared" si="13"/>
        <v>0</v>
      </c>
      <c r="F118" s="6">
        <f t="shared" si="14"/>
        <v>0</v>
      </c>
      <c r="G118" s="7">
        <f t="shared" si="15"/>
        <v>0</v>
      </c>
      <c r="H118" s="7">
        <f t="shared" si="16"/>
        <v>0</v>
      </c>
      <c r="I118" s="113">
        <f t="shared" si="17"/>
        <v>0</v>
      </c>
    </row>
    <row r="119" spans="2:9" x14ac:dyDescent="0.2">
      <c r="B119" s="75">
        <f t="shared" si="11"/>
        <v>110</v>
      </c>
      <c r="C119" s="76">
        <f t="shared" si="10"/>
        <v>2034</v>
      </c>
      <c r="D119" s="112">
        <f t="shared" si="12"/>
        <v>49003</v>
      </c>
      <c r="E119" s="6">
        <f t="shared" si="13"/>
        <v>0</v>
      </c>
      <c r="F119" s="6">
        <f t="shared" si="14"/>
        <v>0</v>
      </c>
      <c r="G119" s="7">
        <f t="shared" si="15"/>
        <v>0</v>
      </c>
      <c r="H119" s="7">
        <f t="shared" si="16"/>
        <v>0</v>
      </c>
      <c r="I119" s="113">
        <f t="shared" si="17"/>
        <v>0</v>
      </c>
    </row>
    <row r="120" spans="2:9" x14ac:dyDescent="0.2">
      <c r="B120" s="75">
        <f t="shared" si="11"/>
        <v>111</v>
      </c>
      <c r="C120" s="76">
        <f t="shared" si="10"/>
        <v>2034</v>
      </c>
      <c r="D120" s="112">
        <f t="shared" si="12"/>
        <v>49034</v>
      </c>
      <c r="E120" s="6">
        <f t="shared" si="13"/>
        <v>0</v>
      </c>
      <c r="F120" s="6">
        <f t="shared" si="14"/>
        <v>0</v>
      </c>
      <c r="G120" s="7">
        <f t="shared" si="15"/>
        <v>0</v>
      </c>
      <c r="H120" s="7">
        <f t="shared" si="16"/>
        <v>0</v>
      </c>
      <c r="I120" s="113">
        <f t="shared" si="17"/>
        <v>0</v>
      </c>
    </row>
    <row r="121" spans="2:9" x14ac:dyDescent="0.2">
      <c r="B121" s="75">
        <f t="shared" si="11"/>
        <v>112</v>
      </c>
      <c r="C121" s="76">
        <f t="shared" si="10"/>
        <v>2034</v>
      </c>
      <c r="D121" s="112">
        <f t="shared" si="12"/>
        <v>49064</v>
      </c>
      <c r="E121" s="6">
        <f t="shared" si="13"/>
        <v>0</v>
      </c>
      <c r="F121" s="6">
        <f t="shared" si="14"/>
        <v>0</v>
      </c>
      <c r="G121" s="7">
        <f t="shared" si="15"/>
        <v>0</v>
      </c>
      <c r="H121" s="7">
        <f t="shared" si="16"/>
        <v>0</v>
      </c>
      <c r="I121" s="113">
        <f t="shared" si="17"/>
        <v>0</v>
      </c>
    </row>
    <row r="122" spans="2:9" x14ac:dyDescent="0.2">
      <c r="B122" s="75">
        <f t="shared" si="11"/>
        <v>113</v>
      </c>
      <c r="C122" s="76">
        <f t="shared" si="10"/>
        <v>2034</v>
      </c>
      <c r="D122" s="112">
        <f t="shared" si="12"/>
        <v>49095</v>
      </c>
      <c r="E122" s="6">
        <f t="shared" si="13"/>
        <v>0</v>
      </c>
      <c r="F122" s="6">
        <f t="shared" si="14"/>
        <v>0</v>
      </c>
      <c r="G122" s="7">
        <f t="shared" si="15"/>
        <v>0</v>
      </c>
      <c r="H122" s="7">
        <f t="shared" si="16"/>
        <v>0</v>
      </c>
      <c r="I122" s="113">
        <f t="shared" si="17"/>
        <v>0</v>
      </c>
    </row>
    <row r="123" spans="2:9" x14ac:dyDescent="0.2">
      <c r="B123" s="75">
        <f t="shared" si="11"/>
        <v>114</v>
      </c>
      <c r="C123" s="76">
        <f t="shared" si="10"/>
        <v>2034</v>
      </c>
      <c r="D123" s="112">
        <f t="shared" si="12"/>
        <v>49125</v>
      </c>
      <c r="E123" s="6">
        <f t="shared" si="13"/>
        <v>0</v>
      </c>
      <c r="F123" s="6">
        <f t="shared" si="14"/>
        <v>0</v>
      </c>
      <c r="G123" s="7">
        <f t="shared" si="15"/>
        <v>0</v>
      </c>
      <c r="H123" s="7">
        <f t="shared" si="16"/>
        <v>0</v>
      </c>
      <c r="I123" s="113">
        <f t="shared" si="17"/>
        <v>0</v>
      </c>
    </row>
    <row r="124" spans="2:9" x14ac:dyDescent="0.2">
      <c r="B124" s="75">
        <f t="shared" si="11"/>
        <v>115</v>
      </c>
      <c r="C124" s="76">
        <f t="shared" si="10"/>
        <v>2034</v>
      </c>
      <c r="D124" s="112">
        <f t="shared" si="12"/>
        <v>49156</v>
      </c>
      <c r="E124" s="6">
        <f t="shared" si="13"/>
        <v>0</v>
      </c>
      <c r="F124" s="6">
        <f t="shared" si="14"/>
        <v>0</v>
      </c>
      <c r="G124" s="7">
        <f t="shared" si="15"/>
        <v>0</v>
      </c>
      <c r="H124" s="7">
        <f t="shared" si="16"/>
        <v>0</v>
      </c>
      <c r="I124" s="113">
        <f t="shared" si="17"/>
        <v>0</v>
      </c>
    </row>
    <row r="125" spans="2:9" x14ac:dyDescent="0.2">
      <c r="B125" s="75">
        <f t="shared" si="11"/>
        <v>116</v>
      </c>
      <c r="C125" s="76">
        <f t="shared" si="10"/>
        <v>2034</v>
      </c>
      <c r="D125" s="112">
        <f t="shared" si="12"/>
        <v>49187</v>
      </c>
      <c r="E125" s="6">
        <f t="shared" si="13"/>
        <v>0</v>
      </c>
      <c r="F125" s="6">
        <f t="shared" si="14"/>
        <v>0</v>
      </c>
      <c r="G125" s="7">
        <f t="shared" si="15"/>
        <v>0</v>
      </c>
      <c r="H125" s="7">
        <f t="shared" si="16"/>
        <v>0</v>
      </c>
      <c r="I125" s="113">
        <f t="shared" si="17"/>
        <v>0</v>
      </c>
    </row>
    <row r="126" spans="2:9" x14ac:dyDescent="0.2">
      <c r="B126" s="75">
        <f t="shared" si="11"/>
        <v>117</v>
      </c>
      <c r="C126" s="76">
        <f t="shared" si="10"/>
        <v>2034</v>
      </c>
      <c r="D126" s="112">
        <f t="shared" si="12"/>
        <v>49217</v>
      </c>
      <c r="E126" s="6">
        <f t="shared" si="13"/>
        <v>0</v>
      </c>
      <c r="F126" s="6">
        <f t="shared" si="14"/>
        <v>0</v>
      </c>
      <c r="G126" s="7">
        <f t="shared" si="15"/>
        <v>0</v>
      </c>
      <c r="H126" s="7">
        <f t="shared" si="16"/>
        <v>0</v>
      </c>
      <c r="I126" s="113">
        <f t="shared" si="17"/>
        <v>0</v>
      </c>
    </row>
    <row r="127" spans="2:9" x14ac:dyDescent="0.2">
      <c r="B127" s="75">
        <f t="shared" si="11"/>
        <v>118</v>
      </c>
      <c r="C127" s="76">
        <f t="shared" si="10"/>
        <v>2034</v>
      </c>
      <c r="D127" s="112">
        <f t="shared" si="12"/>
        <v>49248</v>
      </c>
      <c r="E127" s="6">
        <f t="shared" si="13"/>
        <v>0</v>
      </c>
      <c r="F127" s="6">
        <f t="shared" si="14"/>
        <v>0</v>
      </c>
      <c r="G127" s="7">
        <f t="shared" si="15"/>
        <v>0</v>
      </c>
      <c r="H127" s="7">
        <f t="shared" si="16"/>
        <v>0</v>
      </c>
      <c r="I127" s="113">
        <f t="shared" si="17"/>
        <v>0</v>
      </c>
    </row>
    <row r="128" spans="2:9" x14ac:dyDescent="0.2">
      <c r="B128" s="75">
        <f t="shared" si="11"/>
        <v>119</v>
      </c>
      <c r="C128" s="76">
        <f t="shared" si="10"/>
        <v>2034</v>
      </c>
      <c r="D128" s="112">
        <f t="shared" si="12"/>
        <v>49278</v>
      </c>
      <c r="E128" s="6">
        <f t="shared" si="13"/>
        <v>0</v>
      </c>
      <c r="F128" s="6">
        <f t="shared" si="14"/>
        <v>0</v>
      </c>
      <c r="G128" s="7">
        <f t="shared" si="15"/>
        <v>0</v>
      </c>
      <c r="H128" s="7">
        <f t="shared" si="16"/>
        <v>0</v>
      </c>
      <c r="I128" s="113">
        <f t="shared" si="17"/>
        <v>0</v>
      </c>
    </row>
    <row r="129" spans="2:9" x14ac:dyDescent="0.2">
      <c r="B129" s="75">
        <f t="shared" si="11"/>
        <v>120</v>
      </c>
      <c r="C129" s="76">
        <f t="shared" si="10"/>
        <v>2034</v>
      </c>
      <c r="D129" s="112">
        <f t="shared" si="12"/>
        <v>49309</v>
      </c>
      <c r="E129" s="6">
        <f t="shared" si="13"/>
        <v>0</v>
      </c>
      <c r="F129" s="6">
        <f t="shared" si="14"/>
        <v>0</v>
      </c>
      <c r="G129" s="7">
        <f t="shared" si="15"/>
        <v>0</v>
      </c>
      <c r="H129" s="7">
        <f t="shared" si="16"/>
        <v>0</v>
      </c>
      <c r="I129" s="113">
        <f t="shared" si="17"/>
        <v>0</v>
      </c>
    </row>
    <row r="130" spans="2:9" x14ac:dyDescent="0.2">
      <c r="B130" s="75">
        <f t="shared" si="11"/>
        <v>121</v>
      </c>
      <c r="C130" s="76">
        <f t="shared" si="10"/>
        <v>2035</v>
      </c>
      <c r="D130" s="112">
        <f t="shared" si="12"/>
        <v>49340</v>
      </c>
      <c r="E130" s="6">
        <f t="shared" si="13"/>
        <v>0</v>
      </c>
      <c r="F130" s="6">
        <f t="shared" si="14"/>
        <v>0</v>
      </c>
      <c r="G130" s="7">
        <f t="shared" si="15"/>
        <v>0</v>
      </c>
      <c r="H130" s="7">
        <f t="shared" si="16"/>
        <v>0</v>
      </c>
      <c r="I130" s="113">
        <f t="shared" si="17"/>
        <v>0</v>
      </c>
    </row>
    <row r="131" spans="2:9" x14ac:dyDescent="0.2">
      <c r="B131" s="75">
        <f t="shared" si="11"/>
        <v>122</v>
      </c>
      <c r="C131" s="76">
        <f t="shared" si="10"/>
        <v>2035</v>
      </c>
      <c r="D131" s="112">
        <f t="shared" si="12"/>
        <v>49368</v>
      </c>
      <c r="E131" s="6">
        <f t="shared" si="13"/>
        <v>0</v>
      </c>
      <c r="F131" s="6">
        <f t="shared" si="14"/>
        <v>0</v>
      </c>
      <c r="G131" s="7">
        <f t="shared" si="15"/>
        <v>0</v>
      </c>
      <c r="H131" s="7">
        <f t="shared" si="16"/>
        <v>0</v>
      </c>
      <c r="I131" s="113">
        <f t="shared" si="17"/>
        <v>0</v>
      </c>
    </row>
    <row r="132" spans="2:9" x14ac:dyDescent="0.2">
      <c r="B132" s="75">
        <f t="shared" si="11"/>
        <v>123</v>
      </c>
      <c r="C132" s="76">
        <f t="shared" si="10"/>
        <v>2035</v>
      </c>
      <c r="D132" s="112">
        <f t="shared" si="12"/>
        <v>49399</v>
      </c>
      <c r="E132" s="6">
        <f t="shared" si="13"/>
        <v>0</v>
      </c>
      <c r="F132" s="6">
        <f t="shared" si="14"/>
        <v>0</v>
      </c>
      <c r="G132" s="7">
        <f t="shared" si="15"/>
        <v>0</v>
      </c>
      <c r="H132" s="7">
        <f t="shared" si="16"/>
        <v>0</v>
      </c>
      <c r="I132" s="113">
        <f t="shared" si="17"/>
        <v>0</v>
      </c>
    </row>
    <row r="133" spans="2:9" x14ac:dyDescent="0.2">
      <c r="B133" s="75">
        <f t="shared" si="11"/>
        <v>124</v>
      </c>
      <c r="C133" s="76">
        <f t="shared" si="10"/>
        <v>2035</v>
      </c>
      <c r="D133" s="112">
        <f t="shared" si="12"/>
        <v>49429</v>
      </c>
      <c r="E133" s="6">
        <f t="shared" si="13"/>
        <v>0</v>
      </c>
      <c r="F133" s="6">
        <f t="shared" si="14"/>
        <v>0</v>
      </c>
      <c r="G133" s="7">
        <f t="shared" si="15"/>
        <v>0</v>
      </c>
      <c r="H133" s="7">
        <f t="shared" si="16"/>
        <v>0</v>
      </c>
      <c r="I133" s="113">
        <f t="shared" si="17"/>
        <v>0</v>
      </c>
    </row>
    <row r="134" spans="2:9" x14ac:dyDescent="0.2">
      <c r="B134" s="75">
        <f t="shared" si="11"/>
        <v>125</v>
      </c>
      <c r="C134" s="76">
        <f t="shared" si="10"/>
        <v>2035</v>
      </c>
      <c r="D134" s="112">
        <f t="shared" si="12"/>
        <v>49460</v>
      </c>
      <c r="E134" s="6">
        <f t="shared" si="13"/>
        <v>0</v>
      </c>
      <c r="F134" s="6">
        <f t="shared" si="14"/>
        <v>0</v>
      </c>
      <c r="G134" s="7">
        <f t="shared" si="15"/>
        <v>0</v>
      </c>
      <c r="H134" s="7">
        <f t="shared" si="16"/>
        <v>0</v>
      </c>
      <c r="I134" s="113">
        <f t="shared" si="17"/>
        <v>0</v>
      </c>
    </row>
    <row r="135" spans="2:9" x14ac:dyDescent="0.2">
      <c r="B135" s="75">
        <f t="shared" si="11"/>
        <v>126</v>
      </c>
      <c r="C135" s="76">
        <f t="shared" si="10"/>
        <v>2035</v>
      </c>
      <c r="D135" s="112">
        <f t="shared" si="12"/>
        <v>49490</v>
      </c>
      <c r="E135" s="6">
        <f t="shared" si="13"/>
        <v>0</v>
      </c>
      <c r="F135" s="6">
        <f t="shared" si="14"/>
        <v>0</v>
      </c>
      <c r="G135" s="7">
        <f t="shared" si="15"/>
        <v>0</v>
      </c>
      <c r="H135" s="7">
        <f t="shared" si="16"/>
        <v>0</v>
      </c>
      <c r="I135" s="113">
        <f t="shared" si="17"/>
        <v>0</v>
      </c>
    </row>
    <row r="136" spans="2:9" x14ac:dyDescent="0.2">
      <c r="B136" s="75">
        <f t="shared" si="11"/>
        <v>127</v>
      </c>
      <c r="C136" s="76">
        <f t="shared" si="10"/>
        <v>2035</v>
      </c>
      <c r="D136" s="112">
        <f t="shared" si="12"/>
        <v>49521</v>
      </c>
      <c r="E136" s="6">
        <f t="shared" si="13"/>
        <v>0</v>
      </c>
      <c r="F136" s="6">
        <f t="shared" si="14"/>
        <v>0</v>
      </c>
      <c r="G136" s="7">
        <f t="shared" si="15"/>
        <v>0</v>
      </c>
      <c r="H136" s="7">
        <f t="shared" si="16"/>
        <v>0</v>
      </c>
      <c r="I136" s="113">
        <f t="shared" si="17"/>
        <v>0</v>
      </c>
    </row>
    <row r="137" spans="2:9" x14ac:dyDescent="0.2">
      <c r="B137" s="75">
        <f t="shared" si="11"/>
        <v>128</v>
      </c>
      <c r="C137" s="76">
        <f t="shared" si="10"/>
        <v>2035</v>
      </c>
      <c r="D137" s="112">
        <f t="shared" si="12"/>
        <v>49552</v>
      </c>
      <c r="E137" s="6">
        <f t="shared" si="13"/>
        <v>0</v>
      </c>
      <c r="F137" s="6">
        <f t="shared" si="14"/>
        <v>0</v>
      </c>
      <c r="G137" s="7">
        <f t="shared" si="15"/>
        <v>0</v>
      </c>
      <c r="H137" s="7">
        <f t="shared" si="16"/>
        <v>0</v>
      </c>
      <c r="I137" s="113">
        <f t="shared" si="17"/>
        <v>0</v>
      </c>
    </row>
    <row r="138" spans="2:9" x14ac:dyDescent="0.2">
      <c r="B138" s="75">
        <f t="shared" si="11"/>
        <v>129</v>
      </c>
      <c r="C138" s="76">
        <f t="shared" si="10"/>
        <v>2035</v>
      </c>
      <c r="D138" s="112">
        <f t="shared" si="12"/>
        <v>49582</v>
      </c>
      <c r="E138" s="6">
        <f t="shared" si="13"/>
        <v>0</v>
      </c>
      <c r="F138" s="6">
        <f t="shared" si="14"/>
        <v>0</v>
      </c>
      <c r="G138" s="7">
        <f t="shared" si="15"/>
        <v>0</v>
      </c>
      <c r="H138" s="7">
        <f t="shared" si="16"/>
        <v>0</v>
      </c>
      <c r="I138" s="113">
        <f t="shared" si="17"/>
        <v>0</v>
      </c>
    </row>
    <row r="139" spans="2:9" x14ac:dyDescent="0.2">
      <c r="B139" s="75">
        <f t="shared" si="11"/>
        <v>130</v>
      </c>
      <c r="C139" s="76">
        <f t="shared" ref="C139:C202" si="18">+YEAR(D139)</f>
        <v>2035</v>
      </c>
      <c r="D139" s="112">
        <f t="shared" si="12"/>
        <v>49613</v>
      </c>
      <c r="E139" s="6">
        <f t="shared" si="13"/>
        <v>0</v>
      </c>
      <c r="F139" s="6">
        <f t="shared" si="14"/>
        <v>0</v>
      </c>
      <c r="G139" s="7">
        <f t="shared" si="15"/>
        <v>0</v>
      </c>
      <c r="H139" s="7">
        <f t="shared" si="16"/>
        <v>0</v>
      </c>
      <c r="I139" s="113">
        <f t="shared" si="17"/>
        <v>0</v>
      </c>
    </row>
    <row r="140" spans="2:9" x14ac:dyDescent="0.2">
      <c r="B140" s="75">
        <f t="shared" ref="B140:B203" si="19">+B139+1</f>
        <v>131</v>
      </c>
      <c r="C140" s="76">
        <f t="shared" si="18"/>
        <v>2035</v>
      </c>
      <c r="D140" s="112">
        <f t="shared" ref="D140:D203" si="20">+EOMONTH(D139,1)</f>
        <v>49643</v>
      </c>
      <c r="E140" s="6">
        <f t="shared" ref="E140:E203" si="21">+IF(ROUND(I139,0)&gt;=0,I139,0)</f>
        <v>0</v>
      </c>
      <c r="F140" s="6">
        <f t="shared" ref="F140:F203" si="22">+IF(ROUND(E140,0)=0,0,$E$7)</f>
        <v>0</v>
      </c>
      <c r="G140" s="7">
        <f t="shared" ref="G140:G203" si="23">+E140*($E$5/12)</f>
        <v>0</v>
      </c>
      <c r="H140" s="7">
        <f t="shared" ref="H140:H203" si="24">+F140-G140</f>
        <v>0</v>
      </c>
      <c r="I140" s="113">
        <f t="shared" ref="I140:I203" si="25">+IF(ROUND(E140-H140,0)=0,0,E140-H140)</f>
        <v>0</v>
      </c>
    </row>
    <row r="141" spans="2:9" x14ac:dyDescent="0.2">
      <c r="B141" s="75">
        <f t="shared" si="19"/>
        <v>132</v>
      </c>
      <c r="C141" s="76">
        <f t="shared" si="18"/>
        <v>2035</v>
      </c>
      <c r="D141" s="112">
        <f t="shared" si="20"/>
        <v>49674</v>
      </c>
      <c r="E141" s="6">
        <f t="shared" si="21"/>
        <v>0</v>
      </c>
      <c r="F141" s="6">
        <f t="shared" si="22"/>
        <v>0</v>
      </c>
      <c r="G141" s="7">
        <f t="shared" si="23"/>
        <v>0</v>
      </c>
      <c r="H141" s="7">
        <f t="shared" si="24"/>
        <v>0</v>
      </c>
      <c r="I141" s="113">
        <f t="shared" si="25"/>
        <v>0</v>
      </c>
    </row>
    <row r="142" spans="2:9" x14ac:dyDescent="0.2">
      <c r="B142" s="75">
        <f t="shared" si="19"/>
        <v>133</v>
      </c>
      <c r="C142" s="76">
        <f t="shared" si="18"/>
        <v>2036</v>
      </c>
      <c r="D142" s="112">
        <f t="shared" si="20"/>
        <v>49705</v>
      </c>
      <c r="E142" s="6">
        <f t="shared" si="21"/>
        <v>0</v>
      </c>
      <c r="F142" s="6">
        <f t="shared" si="22"/>
        <v>0</v>
      </c>
      <c r="G142" s="7">
        <f t="shared" si="23"/>
        <v>0</v>
      </c>
      <c r="H142" s="7">
        <f t="shared" si="24"/>
        <v>0</v>
      </c>
      <c r="I142" s="113">
        <f t="shared" si="25"/>
        <v>0</v>
      </c>
    </row>
    <row r="143" spans="2:9" x14ac:dyDescent="0.2">
      <c r="B143" s="75">
        <f t="shared" si="19"/>
        <v>134</v>
      </c>
      <c r="C143" s="76">
        <f t="shared" si="18"/>
        <v>2036</v>
      </c>
      <c r="D143" s="112">
        <f t="shared" si="20"/>
        <v>49734</v>
      </c>
      <c r="E143" s="6">
        <f t="shared" si="21"/>
        <v>0</v>
      </c>
      <c r="F143" s="6">
        <f t="shared" si="22"/>
        <v>0</v>
      </c>
      <c r="G143" s="7">
        <f t="shared" si="23"/>
        <v>0</v>
      </c>
      <c r="H143" s="7">
        <f t="shared" si="24"/>
        <v>0</v>
      </c>
      <c r="I143" s="113">
        <f t="shared" si="25"/>
        <v>0</v>
      </c>
    </row>
    <row r="144" spans="2:9" x14ac:dyDescent="0.2">
      <c r="B144" s="75">
        <f t="shared" si="19"/>
        <v>135</v>
      </c>
      <c r="C144" s="76">
        <f t="shared" si="18"/>
        <v>2036</v>
      </c>
      <c r="D144" s="112">
        <f t="shared" si="20"/>
        <v>49765</v>
      </c>
      <c r="E144" s="6">
        <f t="shared" si="21"/>
        <v>0</v>
      </c>
      <c r="F144" s="6">
        <f t="shared" si="22"/>
        <v>0</v>
      </c>
      <c r="G144" s="7">
        <f t="shared" si="23"/>
        <v>0</v>
      </c>
      <c r="H144" s="7">
        <f t="shared" si="24"/>
        <v>0</v>
      </c>
      <c r="I144" s="113">
        <f t="shared" si="25"/>
        <v>0</v>
      </c>
    </row>
    <row r="145" spans="2:9" x14ac:dyDescent="0.2">
      <c r="B145" s="75">
        <f t="shared" si="19"/>
        <v>136</v>
      </c>
      <c r="C145" s="76">
        <f t="shared" si="18"/>
        <v>2036</v>
      </c>
      <c r="D145" s="112">
        <f t="shared" si="20"/>
        <v>49795</v>
      </c>
      <c r="E145" s="6">
        <f t="shared" si="21"/>
        <v>0</v>
      </c>
      <c r="F145" s="6">
        <f t="shared" si="22"/>
        <v>0</v>
      </c>
      <c r="G145" s="7">
        <f t="shared" si="23"/>
        <v>0</v>
      </c>
      <c r="H145" s="7">
        <f t="shared" si="24"/>
        <v>0</v>
      </c>
      <c r="I145" s="113">
        <f t="shared" si="25"/>
        <v>0</v>
      </c>
    </row>
    <row r="146" spans="2:9" x14ac:dyDescent="0.2">
      <c r="B146" s="75">
        <f t="shared" si="19"/>
        <v>137</v>
      </c>
      <c r="C146" s="76">
        <f t="shared" si="18"/>
        <v>2036</v>
      </c>
      <c r="D146" s="112">
        <f t="shared" si="20"/>
        <v>49826</v>
      </c>
      <c r="E146" s="6">
        <f t="shared" si="21"/>
        <v>0</v>
      </c>
      <c r="F146" s="6">
        <f t="shared" si="22"/>
        <v>0</v>
      </c>
      <c r="G146" s="7">
        <f t="shared" si="23"/>
        <v>0</v>
      </c>
      <c r="H146" s="7">
        <f t="shared" si="24"/>
        <v>0</v>
      </c>
      <c r="I146" s="113">
        <f t="shared" si="25"/>
        <v>0</v>
      </c>
    </row>
    <row r="147" spans="2:9" x14ac:dyDescent="0.2">
      <c r="B147" s="75">
        <f t="shared" si="19"/>
        <v>138</v>
      </c>
      <c r="C147" s="76">
        <f t="shared" si="18"/>
        <v>2036</v>
      </c>
      <c r="D147" s="112">
        <f t="shared" si="20"/>
        <v>49856</v>
      </c>
      <c r="E147" s="6">
        <f t="shared" si="21"/>
        <v>0</v>
      </c>
      <c r="F147" s="6">
        <f t="shared" si="22"/>
        <v>0</v>
      </c>
      <c r="G147" s="7">
        <f t="shared" si="23"/>
        <v>0</v>
      </c>
      <c r="H147" s="7">
        <f t="shared" si="24"/>
        <v>0</v>
      </c>
      <c r="I147" s="113">
        <f t="shared" si="25"/>
        <v>0</v>
      </c>
    </row>
    <row r="148" spans="2:9" x14ac:dyDescent="0.2">
      <c r="B148" s="75">
        <f t="shared" si="19"/>
        <v>139</v>
      </c>
      <c r="C148" s="76">
        <f t="shared" si="18"/>
        <v>2036</v>
      </c>
      <c r="D148" s="112">
        <f t="shared" si="20"/>
        <v>49887</v>
      </c>
      <c r="E148" s="6">
        <f t="shared" si="21"/>
        <v>0</v>
      </c>
      <c r="F148" s="6">
        <f t="shared" si="22"/>
        <v>0</v>
      </c>
      <c r="G148" s="7">
        <f t="shared" si="23"/>
        <v>0</v>
      </c>
      <c r="H148" s="7">
        <f t="shared" si="24"/>
        <v>0</v>
      </c>
      <c r="I148" s="113">
        <f t="shared" si="25"/>
        <v>0</v>
      </c>
    </row>
    <row r="149" spans="2:9" x14ac:dyDescent="0.2">
      <c r="B149" s="75">
        <f t="shared" si="19"/>
        <v>140</v>
      </c>
      <c r="C149" s="76">
        <f t="shared" si="18"/>
        <v>2036</v>
      </c>
      <c r="D149" s="112">
        <f t="shared" si="20"/>
        <v>49918</v>
      </c>
      <c r="E149" s="6">
        <f t="shared" si="21"/>
        <v>0</v>
      </c>
      <c r="F149" s="6">
        <f t="shared" si="22"/>
        <v>0</v>
      </c>
      <c r="G149" s="7">
        <f t="shared" si="23"/>
        <v>0</v>
      </c>
      <c r="H149" s="7">
        <f t="shared" si="24"/>
        <v>0</v>
      </c>
      <c r="I149" s="113">
        <f t="shared" si="25"/>
        <v>0</v>
      </c>
    </row>
    <row r="150" spans="2:9" x14ac:dyDescent="0.2">
      <c r="B150" s="75">
        <f t="shared" si="19"/>
        <v>141</v>
      </c>
      <c r="C150" s="76">
        <f t="shared" si="18"/>
        <v>2036</v>
      </c>
      <c r="D150" s="112">
        <f t="shared" si="20"/>
        <v>49948</v>
      </c>
      <c r="E150" s="6">
        <f t="shared" si="21"/>
        <v>0</v>
      </c>
      <c r="F150" s="6">
        <f t="shared" si="22"/>
        <v>0</v>
      </c>
      <c r="G150" s="7">
        <f t="shared" si="23"/>
        <v>0</v>
      </c>
      <c r="H150" s="7">
        <f t="shared" si="24"/>
        <v>0</v>
      </c>
      <c r="I150" s="113">
        <f t="shared" si="25"/>
        <v>0</v>
      </c>
    </row>
    <row r="151" spans="2:9" x14ac:dyDescent="0.2">
      <c r="B151" s="75">
        <f t="shared" si="19"/>
        <v>142</v>
      </c>
      <c r="C151" s="76">
        <f t="shared" si="18"/>
        <v>2036</v>
      </c>
      <c r="D151" s="112">
        <f t="shared" si="20"/>
        <v>49979</v>
      </c>
      <c r="E151" s="6">
        <f t="shared" si="21"/>
        <v>0</v>
      </c>
      <c r="F151" s="6">
        <f t="shared" si="22"/>
        <v>0</v>
      </c>
      <c r="G151" s="7">
        <f t="shared" si="23"/>
        <v>0</v>
      </c>
      <c r="H151" s="7">
        <f t="shared" si="24"/>
        <v>0</v>
      </c>
      <c r="I151" s="113">
        <f t="shared" si="25"/>
        <v>0</v>
      </c>
    </row>
    <row r="152" spans="2:9" x14ac:dyDescent="0.2">
      <c r="B152" s="75">
        <f t="shared" si="19"/>
        <v>143</v>
      </c>
      <c r="C152" s="76">
        <f t="shared" si="18"/>
        <v>2036</v>
      </c>
      <c r="D152" s="112">
        <f t="shared" si="20"/>
        <v>50009</v>
      </c>
      <c r="E152" s="6">
        <f t="shared" si="21"/>
        <v>0</v>
      </c>
      <c r="F152" s="6">
        <f t="shared" si="22"/>
        <v>0</v>
      </c>
      <c r="G152" s="7">
        <f t="shared" si="23"/>
        <v>0</v>
      </c>
      <c r="H152" s="7">
        <f t="shared" si="24"/>
        <v>0</v>
      </c>
      <c r="I152" s="113">
        <f t="shared" si="25"/>
        <v>0</v>
      </c>
    </row>
    <row r="153" spans="2:9" x14ac:dyDescent="0.2">
      <c r="B153" s="75">
        <f t="shared" si="19"/>
        <v>144</v>
      </c>
      <c r="C153" s="76">
        <f t="shared" si="18"/>
        <v>2036</v>
      </c>
      <c r="D153" s="112">
        <f t="shared" si="20"/>
        <v>50040</v>
      </c>
      <c r="E153" s="6">
        <f t="shared" si="21"/>
        <v>0</v>
      </c>
      <c r="F153" s="6">
        <f t="shared" si="22"/>
        <v>0</v>
      </c>
      <c r="G153" s="7">
        <f t="shared" si="23"/>
        <v>0</v>
      </c>
      <c r="H153" s="7">
        <f t="shared" si="24"/>
        <v>0</v>
      </c>
      <c r="I153" s="113">
        <f t="shared" si="25"/>
        <v>0</v>
      </c>
    </row>
    <row r="154" spans="2:9" x14ac:dyDescent="0.2">
      <c r="B154" s="75">
        <f t="shared" si="19"/>
        <v>145</v>
      </c>
      <c r="C154" s="76">
        <f t="shared" si="18"/>
        <v>2037</v>
      </c>
      <c r="D154" s="112">
        <f t="shared" si="20"/>
        <v>50071</v>
      </c>
      <c r="E154" s="6">
        <f t="shared" si="21"/>
        <v>0</v>
      </c>
      <c r="F154" s="6">
        <f t="shared" si="22"/>
        <v>0</v>
      </c>
      <c r="G154" s="7">
        <f t="shared" si="23"/>
        <v>0</v>
      </c>
      <c r="H154" s="7">
        <f t="shared" si="24"/>
        <v>0</v>
      </c>
      <c r="I154" s="113">
        <f t="shared" si="25"/>
        <v>0</v>
      </c>
    </row>
    <row r="155" spans="2:9" x14ac:dyDescent="0.2">
      <c r="B155" s="75">
        <f t="shared" si="19"/>
        <v>146</v>
      </c>
      <c r="C155" s="76">
        <f t="shared" si="18"/>
        <v>2037</v>
      </c>
      <c r="D155" s="112">
        <f t="shared" si="20"/>
        <v>50099</v>
      </c>
      <c r="E155" s="6">
        <f t="shared" si="21"/>
        <v>0</v>
      </c>
      <c r="F155" s="6">
        <f t="shared" si="22"/>
        <v>0</v>
      </c>
      <c r="G155" s="7">
        <f t="shared" si="23"/>
        <v>0</v>
      </c>
      <c r="H155" s="7">
        <f t="shared" si="24"/>
        <v>0</v>
      </c>
      <c r="I155" s="113">
        <f t="shared" si="25"/>
        <v>0</v>
      </c>
    </row>
    <row r="156" spans="2:9" x14ac:dyDescent="0.2">
      <c r="B156" s="75">
        <f t="shared" si="19"/>
        <v>147</v>
      </c>
      <c r="C156" s="76">
        <f t="shared" si="18"/>
        <v>2037</v>
      </c>
      <c r="D156" s="112">
        <f t="shared" si="20"/>
        <v>50130</v>
      </c>
      <c r="E156" s="6">
        <f t="shared" si="21"/>
        <v>0</v>
      </c>
      <c r="F156" s="6">
        <f t="shared" si="22"/>
        <v>0</v>
      </c>
      <c r="G156" s="7">
        <f t="shared" si="23"/>
        <v>0</v>
      </c>
      <c r="H156" s="7">
        <f t="shared" si="24"/>
        <v>0</v>
      </c>
      <c r="I156" s="113">
        <f t="shared" si="25"/>
        <v>0</v>
      </c>
    </row>
    <row r="157" spans="2:9" x14ac:dyDescent="0.2">
      <c r="B157" s="75">
        <f t="shared" si="19"/>
        <v>148</v>
      </c>
      <c r="C157" s="76">
        <f t="shared" si="18"/>
        <v>2037</v>
      </c>
      <c r="D157" s="112">
        <f t="shared" si="20"/>
        <v>50160</v>
      </c>
      <c r="E157" s="6">
        <f t="shared" si="21"/>
        <v>0</v>
      </c>
      <c r="F157" s="6">
        <f t="shared" si="22"/>
        <v>0</v>
      </c>
      <c r="G157" s="7">
        <f t="shared" si="23"/>
        <v>0</v>
      </c>
      <c r="H157" s="7">
        <f t="shared" si="24"/>
        <v>0</v>
      </c>
      <c r="I157" s="113">
        <f t="shared" si="25"/>
        <v>0</v>
      </c>
    </row>
    <row r="158" spans="2:9" x14ac:dyDescent="0.2">
      <c r="B158" s="75">
        <f t="shared" si="19"/>
        <v>149</v>
      </c>
      <c r="C158" s="76">
        <f t="shared" si="18"/>
        <v>2037</v>
      </c>
      <c r="D158" s="112">
        <f t="shared" si="20"/>
        <v>50191</v>
      </c>
      <c r="E158" s="6">
        <f t="shared" si="21"/>
        <v>0</v>
      </c>
      <c r="F158" s="6">
        <f t="shared" si="22"/>
        <v>0</v>
      </c>
      <c r="G158" s="7">
        <f t="shared" si="23"/>
        <v>0</v>
      </c>
      <c r="H158" s="7">
        <f t="shared" si="24"/>
        <v>0</v>
      </c>
      <c r="I158" s="113">
        <f t="shared" si="25"/>
        <v>0</v>
      </c>
    </row>
    <row r="159" spans="2:9" x14ac:dyDescent="0.2">
      <c r="B159" s="75">
        <f t="shared" si="19"/>
        <v>150</v>
      </c>
      <c r="C159" s="76">
        <f t="shared" si="18"/>
        <v>2037</v>
      </c>
      <c r="D159" s="112">
        <f t="shared" si="20"/>
        <v>50221</v>
      </c>
      <c r="E159" s="6">
        <f t="shared" si="21"/>
        <v>0</v>
      </c>
      <c r="F159" s="6">
        <f t="shared" si="22"/>
        <v>0</v>
      </c>
      <c r="G159" s="7">
        <f t="shared" si="23"/>
        <v>0</v>
      </c>
      <c r="H159" s="7">
        <f t="shared" si="24"/>
        <v>0</v>
      </c>
      <c r="I159" s="113">
        <f t="shared" si="25"/>
        <v>0</v>
      </c>
    </row>
    <row r="160" spans="2:9" x14ac:dyDescent="0.2">
      <c r="B160" s="75">
        <f t="shared" si="19"/>
        <v>151</v>
      </c>
      <c r="C160" s="76">
        <f t="shared" si="18"/>
        <v>2037</v>
      </c>
      <c r="D160" s="112">
        <f t="shared" si="20"/>
        <v>50252</v>
      </c>
      <c r="E160" s="6">
        <f t="shared" si="21"/>
        <v>0</v>
      </c>
      <c r="F160" s="6">
        <f t="shared" si="22"/>
        <v>0</v>
      </c>
      <c r="G160" s="7">
        <f t="shared" si="23"/>
        <v>0</v>
      </c>
      <c r="H160" s="7">
        <f t="shared" si="24"/>
        <v>0</v>
      </c>
      <c r="I160" s="113">
        <f t="shared" si="25"/>
        <v>0</v>
      </c>
    </row>
    <row r="161" spans="2:9" x14ac:dyDescent="0.2">
      <c r="B161" s="75">
        <f t="shared" si="19"/>
        <v>152</v>
      </c>
      <c r="C161" s="76">
        <f t="shared" si="18"/>
        <v>2037</v>
      </c>
      <c r="D161" s="112">
        <f t="shared" si="20"/>
        <v>50283</v>
      </c>
      <c r="E161" s="6">
        <f t="shared" si="21"/>
        <v>0</v>
      </c>
      <c r="F161" s="6">
        <f t="shared" si="22"/>
        <v>0</v>
      </c>
      <c r="G161" s="7">
        <f t="shared" si="23"/>
        <v>0</v>
      </c>
      <c r="H161" s="7">
        <f t="shared" si="24"/>
        <v>0</v>
      </c>
      <c r="I161" s="113">
        <f t="shared" si="25"/>
        <v>0</v>
      </c>
    </row>
    <row r="162" spans="2:9" x14ac:dyDescent="0.2">
      <c r="B162" s="75">
        <f t="shared" si="19"/>
        <v>153</v>
      </c>
      <c r="C162" s="76">
        <f t="shared" si="18"/>
        <v>2037</v>
      </c>
      <c r="D162" s="112">
        <f t="shared" si="20"/>
        <v>50313</v>
      </c>
      <c r="E162" s="6">
        <f t="shared" si="21"/>
        <v>0</v>
      </c>
      <c r="F162" s="6">
        <f t="shared" si="22"/>
        <v>0</v>
      </c>
      <c r="G162" s="7">
        <f t="shared" si="23"/>
        <v>0</v>
      </c>
      <c r="H162" s="7">
        <f t="shared" si="24"/>
        <v>0</v>
      </c>
      <c r="I162" s="113">
        <f t="shared" si="25"/>
        <v>0</v>
      </c>
    </row>
    <row r="163" spans="2:9" x14ac:dyDescent="0.2">
      <c r="B163" s="75">
        <f t="shared" si="19"/>
        <v>154</v>
      </c>
      <c r="C163" s="76">
        <f t="shared" si="18"/>
        <v>2037</v>
      </c>
      <c r="D163" s="112">
        <f t="shared" si="20"/>
        <v>50344</v>
      </c>
      <c r="E163" s="6">
        <f t="shared" si="21"/>
        <v>0</v>
      </c>
      <c r="F163" s="6">
        <f t="shared" si="22"/>
        <v>0</v>
      </c>
      <c r="G163" s="7">
        <f t="shared" si="23"/>
        <v>0</v>
      </c>
      <c r="H163" s="7">
        <f t="shared" si="24"/>
        <v>0</v>
      </c>
      <c r="I163" s="113">
        <f t="shared" si="25"/>
        <v>0</v>
      </c>
    </row>
    <row r="164" spans="2:9" x14ac:dyDescent="0.2">
      <c r="B164" s="75">
        <f t="shared" si="19"/>
        <v>155</v>
      </c>
      <c r="C164" s="76">
        <f t="shared" si="18"/>
        <v>2037</v>
      </c>
      <c r="D164" s="112">
        <f t="shared" si="20"/>
        <v>50374</v>
      </c>
      <c r="E164" s="6">
        <f t="shared" si="21"/>
        <v>0</v>
      </c>
      <c r="F164" s="6">
        <f t="shared" si="22"/>
        <v>0</v>
      </c>
      <c r="G164" s="7">
        <f t="shared" si="23"/>
        <v>0</v>
      </c>
      <c r="H164" s="7">
        <f t="shared" si="24"/>
        <v>0</v>
      </c>
      <c r="I164" s="113">
        <f t="shared" si="25"/>
        <v>0</v>
      </c>
    </row>
    <row r="165" spans="2:9" x14ac:dyDescent="0.2">
      <c r="B165" s="75">
        <f t="shared" si="19"/>
        <v>156</v>
      </c>
      <c r="C165" s="76">
        <f t="shared" si="18"/>
        <v>2037</v>
      </c>
      <c r="D165" s="112">
        <f t="shared" si="20"/>
        <v>50405</v>
      </c>
      <c r="E165" s="6">
        <f t="shared" si="21"/>
        <v>0</v>
      </c>
      <c r="F165" s="6">
        <f t="shared" si="22"/>
        <v>0</v>
      </c>
      <c r="G165" s="7">
        <f t="shared" si="23"/>
        <v>0</v>
      </c>
      <c r="H165" s="7">
        <f t="shared" si="24"/>
        <v>0</v>
      </c>
      <c r="I165" s="113">
        <f t="shared" si="25"/>
        <v>0</v>
      </c>
    </row>
    <row r="166" spans="2:9" x14ac:dyDescent="0.2">
      <c r="B166" s="75">
        <f t="shared" si="19"/>
        <v>157</v>
      </c>
      <c r="C166" s="76">
        <f t="shared" si="18"/>
        <v>2038</v>
      </c>
      <c r="D166" s="112">
        <f t="shared" si="20"/>
        <v>50436</v>
      </c>
      <c r="E166" s="6">
        <f t="shared" si="21"/>
        <v>0</v>
      </c>
      <c r="F166" s="6">
        <f t="shared" si="22"/>
        <v>0</v>
      </c>
      <c r="G166" s="7">
        <f t="shared" si="23"/>
        <v>0</v>
      </c>
      <c r="H166" s="7">
        <f t="shared" si="24"/>
        <v>0</v>
      </c>
      <c r="I166" s="113">
        <f t="shared" si="25"/>
        <v>0</v>
      </c>
    </row>
    <row r="167" spans="2:9" x14ac:dyDescent="0.2">
      <c r="B167" s="75">
        <f t="shared" si="19"/>
        <v>158</v>
      </c>
      <c r="C167" s="76">
        <f t="shared" si="18"/>
        <v>2038</v>
      </c>
      <c r="D167" s="112">
        <f t="shared" si="20"/>
        <v>50464</v>
      </c>
      <c r="E167" s="6">
        <f t="shared" si="21"/>
        <v>0</v>
      </c>
      <c r="F167" s="6">
        <f t="shared" si="22"/>
        <v>0</v>
      </c>
      <c r="G167" s="7">
        <f t="shared" si="23"/>
        <v>0</v>
      </c>
      <c r="H167" s="7">
        <f t="shared" si="24"/>
        <v>0</v>
      </c>
      <c r="I167" s="113">
        <f t="shared" si="25"/>
        <v>0</v>
      </c>
    </row>
    <row r="168" spans="2:9" x14ac:dyDescent="0.2">
      <c r="B168" s="75">
        <f t="shared" si="19"/>
        <v>159</v>
      </c>
      <c r="C168" s="76">
        <f t="shared" si="18"/>
        <v>2038</v>
      </c>
      <c r="D168" s="112">
        <f t="shared" si="20"/>
        <v>50495</v>
      </c>
      <c r="E168" s="6">
        <f t="shared" si="21"/>
        <v>0</v>
      </c>
      <c r="F168" s="6">
        <f t="shared" si="22"/>
        <v>0</v>
      </c>
      <c r="G168" s="7">
        <f t="shared" si="23"/>
        <v>0</v>
      </c>
      <c r="H168" s="7">
        <f t="shared" si="24"/>
        <v>0</v>
      </c>
      <c r="I168" s="113">
        <f t="shared" si="25"/>
        <v>0</v>
      </c>
    </row>
    <row r="169" spans="2:9" x14ac:dyDescent="0.2">
      <c r="B169" s="75">
        <f t="shared" si="19"/>
        <v>160</v>
      </c>
      <c r="C169" s="76">
        <f t="shared" si="18"/>
        <v>2038</v>
      </c>
      <c r="D169" s="112">
        <f t="shared" si="20"/>
        <v>50525</v>
      </c>
      <c r="E169" s="6">
        <f t="shared" si="21"/>
        <v>0</v>
      </c>
      <c r="F169" s="6">
        <f t="shared" si="22"/>
        <v>0</v>
      </c>
      <c r="G169" s="7">
        <f t="shared" si="23"/>
        <v>0</v>
      </c>
      <c r="H169" s="7">
        <f t="shared" si="24"/>
        <v>0</v>
      </c>
      <c r="I169" s="113">
        <f t="shared" si="25"/>
        <v>0</v>
      </c>
    </row>
    <row r="170" spans="2:9" x14ac:dyDescent="0.2">
      <c r="B170" s="75">
        <f t="shared" si="19"/>
        <v>161</v>
      </c>
      <c r="C170" s="76">
        <f t="shared" si="18"/>
        <v>2038</v>
      </c>
      <c r="D170" s="112">
        <f t="shared" si="20"/>
        <v>50556</v>
      </c>
      <c r="E170" s="6">
        <f t="shared" si="21"/>
        <v>0</v>
      </c>
      <c r="F170" s="6">
        <f t="shared" si="22"/>
        <v>0</v>
      </c>
      <c r="G170" s="7">
        <f t="shared" si="23"/>
        <v>0</v>
      </c>
      <c r="H170" s="7">
        <f t="shared" si="24"/>
        <v>0</v>
      </c>
      <c r="I170" s="113">
        <f t="shared" si="25"/>
        <v>0</v>
      </c>
    </row>
    <row r="171" spans="2:9" x14ac:dyDescent="0.2">
      <c r="B171" s="75">
        <f t="shared" si="19"/>
        <v>162</v>
      </c>
      <c r="C171" s="76">
        <f t="shared" si="18"/>
        <v>2038</v>
      </c>
      <c r="D171" s="112">
        <f t="shared" si="20"/>
        <v>50586</v>
      </c>
      <c r="E171" s="6">
        <f t="shared" si="21"/>
        <v>0</v>
      </c>
      <c r="F171" s="6">
        <f t="shared" si="22"/>
        <v>0</v>
      </c>
      <c r="G171" s="7">
        <f t="shared" si="23"/>
        <v>0</v>
      </c>
      <c r="H171" s="7">
        <f t="shared" si="24"/>
        <v>0</v>
      </c>
      <c r="I171" s="113">
        <f t="shared" si="25"/>
        <v>0</v>
      </c>
    </row>
    <row r="172" spans="2:9" x14ac:dyDescent="0.2">
      <c r="B172" s="75">
        <f t="shared" si="19"/>
        <v>163</v>
      </c>
      <c r="C172" s="76">
        <f t="shared" si="18"/>
        <v>2038</v>
      </c>
      <c r="D172" s="112">
        <f t="shared" si="20"/>
        <v>50617</v>
      </c>
      <c r="E172" s="6">
        <f t="shared" si="21"/>
        <v>0</v>
      </c>
      <c r="F172" s="6">
        <f t="shared" si="22"/>
        <v>0</v>
      </c>
      <c r="G172" s="7">
        <f t="shared" si="23"/>
        <v>0</v>
      </c>
      <c r="H172" s="7">
        <f t="shared" si="24"/>
        <v>0</v>
      </c>
      <c r="I172" s="113">
        <f t="shared" si="25"/>
        <v>0</v>
      </c>
    </row>
    <row r="173" spans="2:9" x14ac:dyDescent="0.2">
      <c r="B173" s="75">
        <f t="shared" si="19"/>
        <v>164</v>
      </c>
      <c r="C173" s="76">
        <f t="shared" si="18"/>
        <v>2038</v>
      </c>
      <c r="D173" s="112">
        <f t="shared" si="20"/>
        <v>50648</v>
      </c>
      <c r="E173" s="6">
        <f t="shared" si="21"/>
        <v>0</v>
      </c>
      <c r="F173" s="6">
        <f t="shared" si="22"/>
        <v>0</v>
      </c>
      <c r="G173" s="7">
        <f t="shared" si="23"/>
        <v>0</v>
      </c>
      <c r="H173" s="7">
        <f t="shared" si="24"/>
        <v>0</v>
      </c>
      <c r="I173" s="113">
        <f t="shared" si="25"/>
        <v>0</v>
      </c>
    </row>
    <row r="174" spans="2:9" x14ac:dyDescent="0.2">
      <c r="B174" s="75">
        <f t="shared" si="19"/>
        <v>165</v>
      </c>
      <c r="C174" s="76">
        <f t="shared" si="18"/>
        <v>2038</v>
      </c>
      <c r="D174" s="112">
        <f t="shared" si="20"/>
        <v>50678</v>
      </c>
      <c r="E174" s="6">
        <f t="shared" si="21"/>
        <v>0</v>
      </c>
      <c r="F174" s="6">
        <f t="shared" si="22"/>
        <v>0</v>
      </c>
      <c r="G174" s="7">
        <f t="shared" si="23"/>
        <v>0</v>
      </c>
      <c r="H174" s="7">
        <f t="shared" si="24"/>
        <v>0</v>
      </c>
      <c r="I174" s="113">
        <f t="shared" si="25"/>
        <v>0</v>
      </c>
    </row>
    <row r="175" spans="2:9" x14ac:dyDescent="0.2">
      <c r="B175" s="75">
        <f t="shared" si="19"/>
        <v>166</v>
      </c>
      <c r="C175" s="76">
        <f t="shared" si="18"/>
        <v>2038</v>
      </c>
      <c r="D175" s="112">
        <f t="shared" si="20"/>
        <v>50709</v>
      </c>
      <c r="E175" s="6">
        <f t="shared" si="21"/>
        <v>0</v>
      </c>
      <c r="F175" s="6">
        <f t="shared" si="22"/>
        <v>0</v>
      </c>
      <c r="G175" s="7">
        <f t="shared" si="23"/>
        <v>0</v>
      </c>
      <c r="H175" s="7">
        <f t="shared" si="24"/>
        <v>0</v>
      </c>
      <c r="I175" s="113">
        <f t="shared" si="25"/>
        <v>0</v>
      </c>
    </row>
    <row r="176" spans="2:9" x14ac:dyDescent="0.2">
      <c r="B176" s="75">
        <f t="shared" si="19"/>
        <v>167</v>
      </c>
      <c r="C176" s="76">
        <f t="shared" si="18"/>
        <v>2038</v>
      </c>
      <c r="D176" s="112">
        <f t="shared" si="20"/>
        <v>50739</v>
      </c>
      <c r="E176" s="6">
        <f t="shared" si="21"/>
        <v>0</v>
      </c>
      <c r="F176" s="6">
        <f t="shared" si="22"/>
        <v>0</v>
      </c>
      <c r="G176" s="7">
        <f t="shared" si="23"/>
        <v>0</v>
      </c>
      <c r="H176" s="7">
        <f t="shared" si="24"/>
        <v>0</v>
      </c>
      <c r="I176" s="113">
        <f t="shared" si="25"/>
        <v>0</v>
      </c>
    </row>
    <row r="177" spans="2:9" x14ac:dyDescent="0.2">
      <c r="B177" s="75">
        <f t="shared" si="19"/>
        <v>168</v>
      </c>
      <c r="C177" s="76">
        <f t="shared" si="18"/>
        <v>2038</v>
      </c>
      <c r="D177" s="112">
        <f t="shared" si="20"/>
        <v>50770</v>
      </c>
      <c r="E177" s="6">
        <f t="shared" si="21"/>
        <v>0</v>
      </c>
      <c r="F177" s="6">
        <f t="shared" si="22"/>
        <v>0</v>
      </c>
      <c r="G177" s="7">
        <f t="shared" si="23"/>
        <v>0</v>
      </c>
      <c r="H177" s="7">
        <f t="shared" si="24"/>
        <v>0</v>
      </c>
      <c r="I177" s="113">
        <f t="shared" si="25"/>
        <v>0</v>
      </c>
    </row>
    <row r="178" spans="2:9" x14ac:dyDescent="0.2">
      <c r="B178" s="75">
        <f t="shared" si="19"/>
        <v>169</v>
      </c>
      <c r="C178" s="76">
        <f t="shared" si="18"/>
        <v>2039</v>
      </c>
      <c r="D178" s="112">
        <f t="shared" si="20"/>
        <v>50801</v>
      </c>
      <c r="E178" s="6">
        <f t="shared" si="21"/>
        <v>0</v>
      </c>
      <c r="F178" s="6">
        <f t="shared" si="22"/>
        <v>0</v>
      </c>
      <c r="G178" s="7">
        <f t="shared" si="23"/>
        <v>0</v>
      </c>
      <c r="H178" s="7">
        <f t="shared" si="24"/>
        <v>0</v>
      </c>
      <c r="I178" s="113">
        <f t="shared" si="25"/>
        <v>0</v>
      </c>
    </row>
    <row r="179" spans="2:9" x14ac:dyDescent="0.2">
      <c r="B179" s="75">
        <f t="shared" si="19"/>
        <v>170</v>
      </c>
      <c r="C179" s="76">
        <f t="shared" si="18"/>
        <v>2039</v>
      </c>
      <c r="D179" s="112">
        <f t="shared" si="20"/>
        <v>50829</v>
      </c>
      <c r="E179" s="6">
        <f t="shared" si="21"/>
        <v>0</v>
      </c>
      <c r="F179" s="6">
        <f t="shared" si="22"/>
        <v>0</v>
      </c>
      <c r="G179" s="7">
        <f t="shared" si="23"/>
        <v>0</v>
      </c>
      <c r="H179" s="7">
        <f t="shared" si="24"/>
        <v>0</v>
      </c>
      <c r="I179" s="113">
        <f t="shared" si="25"/>
        <v>0</v>
      </c>
    </row>
    <row r="180" spans="2:9" x14ac:dyDescent="0.2">
      <c r="B180" s="75">
        <f t="shared" si="19"/>
        <v>171</v>
      </c>
      <c r="C180" s="76">
        <f t="shared" si="18"/>
        <v>2039</v>
      </c>
      <c r="D180" s="112">
        <f t="shared" si="20"/>
        <v>50860</v>
      </c>
      <c r="E180" s="6">
        <f t="shared" si="21"/>
        <v>0</v>
      </c>
      <c r="F180" s="6">
        <f t="shared" si="22"/>
        <v>0</v>
      </c>
      <c r="G180" s="7">
        <f t="shared" si="23"/>
        <v>0</v>
      </c>
      <c r="H180" s="7">
        <f t="shared" si="24"/>
        <v>0</v>
      </c>
      <c r="I180" s="113">
        <f t="shared" si="25"/>
        <v>0</v>
      </c>
    </row>
    <row r="181" spans="2:9" x14ac:dyDescent="0.2">
      <c r="B181" s="75">
        <f t="shared" si="19"/>
        <v>172</v>
      </c>
      <c r="C181" s="76">
        <f t="shared" si="18"/>
        <v>2039</v>
      </c>
      <c r="D181" s="112">
        <f t="shared" si="20"/>
        <v>50890</v>
      </c>
      <c r="E181" s="6">
        <f t="shared" si="21"/>
        <v>0</v>
      </c>
      <c r="F181" s="6">
        <f t="shared" si="22"/>
        <v>0</v>
      </c>
      <c r="G181" s="7">
        <f t="shared" si="23"/>
        <v>0</v>
      </c>
      <c r="H181" s="7">
        <f t="shared" si="24"/>
        <v>0</v>
      </c>
      <c r="I181" s="113">
        <f t="shared" si="25"/>
        <v>0</v>
      </c>
    </row>
    <row r="182" spans="2:9" x14ac:dyDescent="0.2">
      <c r="B182" s="75">
        <f t="shared" si="19"/>
        <v>173</v>
      </c>
      <c r="C182" s="76">
        <f t="shared" si="18"/>
        <v>2039</v>
      </c>
      <c r="D182" s="112">
        <f t="shared" si="20"/>
        <v>50921</v>
      </c>
      <c r="E182" s="6">
        <f t="shared" si="21"/>
        <v>0</v>
      </c>
      <c r="F182" s="6">
        <f t="shared" si="22"/>
        <v>0</v>
      </c>
      <c r="G182" s="7">
        <f t="shared" si="23"/>
        <v>0</v>
      </c>
      <c r="H182" s="7">
        <f t="shared" si="24"/>
        <v>0</v>
      </c>
      <c r="I182" s="113">
        <f t="shared" si="25"/>
        <v>0</v>
      </c>
    </row>
    <row r="183" spans="2:9" x14ac:dyDescent="0.2">
      <c r="B183" s="75">
        <f t="shared" si="19"/>
        <v>174</v>
      </c>
      <c r="C183" s="76">
        <f t="shared" si="18"/>
        <v>2039</v>
      </c>
      <c r="D183" s="112">
        <f t="shared" si="20"/>
        <v>50951</v>
      </c>
      <c r="E183" s="6">
        <f t="shared" si="21"/>
        <v>0</v>
      </c>
      <c r="F183" s="6">
        <f t="shared" si="22"/>
        <v>0</v>
      </c>
      <c r="G183" s="7">
        <f t="shared" si="23"/>
        <v>0</v>
      </c>
      <c r="H183" s="7">
        <f t="shared" si="24"/>
        <v>0</v>
      </c>
      <c r="I183" s="113">
        <f t="shared" si="25"/>
        <v>0</v>
      </c>
    </row>
    <row r="184" spans="2:9" x14ac:dyDescent="0.2">
      <c r="B184" s="75">
        <f t="shared" si="19"/>
        <v>175</v>
      </c>
      <c r="C184" s="76">
        <f t="shared" si="18"/>
        <v>2039</v>
      </c>
      <c r="D184" s="112">
        <f t="shared" si="20"/>
        <v>50982</v>
      </c>
      <c r="E184" s="6">
        <f t="shared" si="21"/>
        <v>0</v>
      </c>
      <c r="F184" s="6">
        <f t="shared" si="22"/>
        <v>0</v>
      </c>
      <c r="G184" s="7">
        <f t="shared" si="23"/>
        <v>0</v>
      </c>
      <c r="H184" s="7">
        <f t="shared" si="24"/>
        <v>0</v>
      </c>
      <c r="I184" s="113">
        <f t="shared" si="25"/>
        <v>0</v>
      </c>
    </row>
    <row r="185" spans="2:9" x14ac:dyDescent="0.2">
      <c r="B185" s="75">
        <f t="shared" si="19"/>
        <v>176</v>
      </c>
      <c r="C185" s="76">
        <f t="shared" si="18"/>
        <v>2039</v>
      </c>
      <c r="D185" s="112">
        <f t="shared" si="20"/>
        <v>51013</v>
      </c>
      <c r="E185" s="6">
        <f t="shared" si="21"/>
        <v>0</v>
      </c>
      <c r="F185" s="6">
        <f t="shared" si="22"/>
        <v>0</v>
      </c>
      <c r="G185" s="7">
        <f t="shared" si="23"/>
        <v>0</v>
      </c>
      <c r="H185" s="7">
        <f t="shared" si="24"/>
        <v>0</v>
      </c>
      <c r="I185" s="113">
        <f t="shared" si="25"/>
        <v>0</v>
      </c>
    </row>
    <row r="186" spans="2:9" x14ac:dyDescent="0.2">
      <c r="B186" s="75">
        <f t="shared" si="19"/>
        <v>177</v>
      </c>
      <c r="C186" s="76">
        <f t="shared" si="18"/>
        <v>2039</v>
      </c>
      <c r="D186" s="112">
        <f t="shared" si="20"/>
        <v>51043</v>
      </c>
      <c r="E186" s="6">
        <f t="shared" si="21"/>
        <v>0</v>
      </c>
      <c r="F186" s="6">
        <f t="shared" si="22"/>
        <v>0</v>
      </c>
      <c r="G186" s="7">
        <f t="shared" si="23"/>
        <v>0</v>
      </c>
      <c r="H186" s="7">
        <f t="shared" si="24"/>
        <v>0</v>
      </c>
      <c r="I186" s="113">
        <f t="shared" si="25"/>
        <v>0</v>
      </c>
    </row>
    <row r="187" spans="2:9" x14ac:dyDescent="0.2">
      <c r="B187" s="75">
        <f t="shared" si="19"/>
        <v>178</v>
      </c>
      <c r="C187" s="76">
        <f t="shared" si="18"/>
        <v>2039</v>
      </c>
      <c r="D187" s="112">
        <f t="shared" si="20"/>
        <v>51074</v>
      </c>
      <c r="E187" s="6">
        <f t="shared" si="21"/>
        <v>0</v>
      </c>
      <c r="F187" s="6">
        <f t="shared" si="22"/>
        <v>0</v>
      </c>
      <c r="G187" s="7">
        <f t="shared" si="23"/>
        <v>0</v>
      </c>
      <c r="H187" s="7">
        <f t="shared" si="24"/>
        <v>0</v>
      </c>
      <c r="I187" s="113">
        <f t="shared" si="25"/>
        <v>0</v>
      </c>
    </row>
    <row r="188" spans="2:9" x14ac:dyDescent="0.2">
      <c r="B188" s="75">
        <f t="shared" si="19"/>
        <v>179</v>
      </c>
      <c r="C188" s="76">
        <f t="shared" si="18"/>
        <v>2039</v>
      </c>
      <c r="D188" s="112">
        <f t="shared" si="20"/>
        <v>51104</v>
      </c>
      <c r="E188" s="6">
        <f t="shared" si="21"/>
        <v>0</v>
      </c>
      <c r="F188" s="6">
        <f t="shared" si="22"/>
        <v>0</v>
      </c>
      <c r="G188" s="7">
        <f t="shared" si="23"/>
        <v>0</v>
      </c>
      <c r="H188" s="7">
        <f t="shared" si="24"/>
        <v>0</v>
      </c>
      <c r="I188" s="113">
        <f t="shared" si="25"/>
        <v>0</v>
      </c>
    </row>
    <row r="189" spans="2:9" x14ac:dyDescent="0.2">
      <c r="B189" s="75">
        <f t="shared" si="19"/>
        <v>180</v>
      </c>
      <c r="C189" s="76">
        <f t="shared" si="18"/>
        <v>2039</v>
      </c>
      <c r="D189" s="112">
        <f t="shared" si="20"/>
        <v>51135</v>
      </c>
      <c r="E189" s="6">
        <f t="shared" si="21"/>
        <v>0</v>
      </c>
      <c r="F189" s="6">
        <f t="shared" si="22"/>
        <v>0</v>
      </c>
      <c r="G189" s="7">
        <f t="shared" si="23"/>
        <v>0</v>
      </c>
      <c r="H189" s="7">
        <f t="shared" si="24"/>
        <v>0</v>
      </c>
      <c r="I189" s="113">
        <f t="shared" si="25"/>
        <v>0</v>
      </c>
    </row>
    <row r="190" spans="2:9" x14ac:dyDescent="0.2">
      <c r="B190" s="75">
        <f t="shared" si="19"/>
        <v>181</v>
      </c>
      <c r="C190" s="76">
        <f t="shared" si="18"/>
        <v>2040</v>
      </c>
      <c r="D190" s="112">
        <f t="shared" si="20"/>
        <v>51166</v>
      </c>
      <c r="E190" s="6">
        <f t="shared" si="21"/>
        <v>0</v>
      </c>
      <c r="F190" s="6">
        <f t="shared" si="22"/>
        <v>0</v>
      </c>
      <c r="G190" s="7">
        <f t="shared" si="23"/>
        <v>0</v>
      </c>
      <c r="H190" s="7">
        <f t="shared" si="24"/>
        <v>0</v>
      </c>
      <c r="I190" s="113">
        <f t="shared" si="25"/>
        <v>0</v>
      </c>
    </row>
    <row r="191" spans="2:9" x14ac:dyDescent="0.2">
      <c r="B191" s="75">
        <f t="shared" si="19"/>
        <v>182</v>
      </c>
      <c r="C191" s="76">
        <f t="shared" si="18"/>
        <v>2040</v>
      </c>
      <c r="D191" s="112">
        <f t="shared" si="20"/>
        <v>51195</v>
      </c>
      <c r="E191" s="6">
        <f t="shared" si="21"/>
        <v>0</v>
      </c>
      <c r="F191" s="6">
        <f t="shared" si="22"/>
        <v>0</v>
      </c>
      <c r="G191" s="7">
        <f t="shared" si="23"/>
        <v>0</v>
      </c>
      <c r="H191" s="7">
        <f t="shared" si="24"/>
        <v>0</v>
      </c>
      <c r="I191" s="113">
        <f t="shared" si="25"/>
        <v>0</v>
      </c>
    </row>
    <row r="192" spans="2:9" x14ac:dyDescent="0.2">
      <c r="B192" s="75">
        <f t="shared" si="19"/>
        <v>183</v>
      </c>
      <c r="C192" s="76">
        <f t="shared" si="18"/>
        <v>2040</v>
      </c>
      <c r="D192" s="112">
        <f t="shared" si="20"/>
        <v>51226</v>
      </c>
      <c r="E192" s="6">
        <f t="shared" si="21"/>
        <v>0</v>
      </c>
      <c r="F192" s="6">
        <f t="shared" si="22"/>
        <v>0</v>
      </c>
      <c r="G192" s="7">
        <f t="shared" si="23"/>
        <v>0</v>
      </c>
      <c r="H192" s="7">
        <f t="shared" si="24"/>
        <v>0</v>
      </c>
      <c r="I192" s="113">
        <f t="shared" si="25"/>
        <v>0</v>
      </c>
    </row>
    <row r="193" spans="2:9" x14ac:dyDescent="0.2">
      <c r="B193" s="75">
        <f t="shared" si="19"/>
        <v>184</v>
      </c>
      <c r="C193" s="76">
        <f t="shared" si="18"/>
        <v>2040</v>
      </c>
      <c r="D193" s="112">
        <f t="shared" si="20"/>
        <v>51256</v>
      </c>
      <c r="E193" s="6">
        <f t="shared" si="21"/>
        <v>0</v>
      </c>
      <c r="F193" s="6">
        <f t="shared" si="22"/>
        <v>0</v>
      </c>
      <c r="G193" s="7">
        <f t="shared" si="23"/>
        <v>0</v>
      </c>
      <c r="H193" s="7">
        <f t="shared" si="24"/>
        <v>0</v>
      </c>
      <c r="I193" s="113">
        <f t="shared" si="25"/>
        <v>0</v>
      </c>
    </row>
    <row r="194" spans="2:9" x14ac:dyDescent="0.2">
      <c r="B194" s="75">
        <f t="shared" si="19"/>
        <v>185</v>
      </c>
      <c r="C194" s="76">
        <f t="shared" si="18"/>
        <v>2040</v>
      </c>
      <c r="D194" s="112">
        <f t="shared" si="20"/>
        <v>51287</v>
      </c>
      <c r="E194" s="6">
        <f t="shared" si="21"/>
        <v>0</v>
      </c>
      <c r="F194" s="6">
        <f t="shared" si="22"/>
        <v>0</v>
      </c>
      <c r="G194" s="7">
        <f t="shared" si="23"/>
        <v>0</v>
      </c>
      <c r="H194" s="7">
        <f t="shared" si="24"/>
        <v>0</v>
      </c>
      <c r="I194" s="113">
        <f t="shared" si="25"/>
        <v>0</v>
      </c>
    </row>
    <row r="195" spans="2:9" x14ac:dyDescent="0.2">
      <c r="B195" s="75">
        <f t="shared" si="19"/>
        <v>186</v>
      </c>
      <c r="C195" s="76">
        <f t="shared" si="18"/>
        <v>2040</v>
      </c>
      <c r="D195" s="112">
        <f t="shared" si="20"/>
        <v>51317</v>
      </c>
      <c r="E195" s="6">
        <f t="shared" si="21"/>
        <v>0</v>
      </c>
      <c r="F195" s="6">
        <f t="shared" si="22"/>
        <v>0</v>
      </c>
      <c r="G195" s="7">
        <f t="shared" si="23"/>
        <v>0</v>
      </c>
      <c r="H195" s="7">
        <f t="shared" si="24"/>
        <v>0</v>
      </c>
      <c r="I195" s="113">
        <f t="shared" si="25"/>
        <v>0</v>
      </c>
    </row>
    <row r="196" spans="2:9" x14ac:dyDescent="0.2">
      <c r="B196" s="75">
        <f t="shared" si="19"/>
        <v>187</v>
      </c>
      <c r="C196" s="76">
        <f t="shared" si="18"/>
        <v>2040</v>
      </c>
      <c r="D196" s="112">
        <f t="shared" si="20"/>
        <v>51348</v>
      </c>
      <c r="E196" s="6">
        <f t="shared" si="21"/>
        <v>0</v>
      </c>
      <c r="F196" s="6">
        <f t="shared" si="22"/>
        <v>0</v>
      </c>
      <c r="G196" s="7">
        <f t="shared" si="23"/>
        <v>0</v>
      </c>
      <c r="H196" s="7">
        <f t="shared" si="24"/>
        <v>0</v>
      </c>
      <c r="I196" s="113">
        <f t="shared" si="25"/>
        <v>0</v>
      </c>
    </row>
    <row r="197" spans="2:9" x14ac:dyDescent="0.2">
      <c r="B197" s="75">
        <f t="shared" si="19"/>
        <v>188</v>
      </c>
      <c r="C197" s="76">
        <f t="shared" si="18"/>
        <v>2040</v>
      </c>
      <c r="D197" s="112">
        <f t="shared" si="20"/>
        <v>51379</v>
      </c>
      <c r="E197" s="6">
        <f t="shared" si="21"/>
        <v>0</v>
      </c>
      <c r="F197" s="6">
        <f t="shared" si="22"/>
        <v>0</v>
      </c>
      <c r="G197" s="7">
        <f t="shared" si="23"/>
        <v>0</v>
      </c>
      <c r="H197" s="7">
        <f t="shared" si="24"/>
        <v>0</v>
      </c>
      <c r="I197" s="113">
        <f t="shared" si="25"/>
        <v>0</v>
      </c>
    </row>
    <row r="198" spans="2:9" x14ac:dyDescent="0.2">
      <c r="B198" s="75">
        <f t="shared" si="19"/>
        <v>189</v>
      </c>
      <c r="C198" s="76">
        <f t="shared" si="18"/>
        <v>2040</v>
      </c>
      <c r="D198" s="112">
        <f t="shared" si="20"/>
        <v>51409</v>
      </c>
      <c r="E198" s="6">
        <f t="shared" si="21"/>
        <v>0</v>
      </c>
      <c r="F198" s="6">
        <f t="shared" si="22"/>
        <v>0</v>
      </c>
      <c r="G198" s="7">
        <f t="shared" si="23"/>
        <v>0</v>
      </c>
      <c r="H198" s="7">
        <f t="shared" si="24"/>
        <v>0</v>
      </c>
      <c r="I198" s="113">
        <f t="shared" si="25"/>
        <v>0</v>
      </c>
    </row>
    <row r="199" spans="2:9" x14ac:dyDescent="0.2">
      <c r="B199" s="75">
        <f t="shared" si="19"/>
        <v>190</v>
      </c>
      <c r="C199" s="76">
        <f t="shared" si="18"/>
        <v>2040</v>
      </c>
      <c r="D199" s="112">
        <f t="shared" si="20"/>
        <v>51440</v>
      </c>
      <c r="E199" s="6">
        <f t="shared" si="21"/>
        <v>0</v>
      </c>
      <c r="F199" s="6">
        <f t="shared" si="22"/>
        <v>0</v>
      </c>
      <c r="G199" s="7">
        <f t="shared" si="23"/>
        <v>0</v>
      </c>
      <c r="H199" s="7">
        <f t="shared" si="24"/>
        <v>0</v>
      </c>
      <c r="I199" s="113">
        <f t="shared" si="25"/>
        <v>0</v>
      </c>
    </row>
    <row r="200" spans="2:9" x14ac:dyDescent="0.2">
      <c r="B200" s="75">
        <f t="shared" si="19"/>
        <v>191</v>
      </c>
      <c r="C200" s="76">
        <f t="shared" si="18"/>
        <v>2040</v>
      </c>
      <c r="D200" s="112">
        <f t="shared" si="20"/>
        <v>51470</v>
      </c>
      <c r="E200" s="6">
        <f t="shared" si="21"/>
        <v>0</v>
      </c>
      <c r="F200" s="6">
        <f t="shared" si="22"/>
        <v>0</v>
      </c>
      <c r="G200" s="7">
        <f t="shared" si="23"/>
        <v>0</v>
      </c>
      <c r="H200" s="7">
        <f t="shared" si="24"/>
        <v>0</v>
      </c>
      <c r="I200" s="113">
        <f t="shared" si="25"/>
        <v>0</v>
      </c>
    </row>
    <row r="201" spans="2:9" x14ac:dyDescent="0.2">
      <c r="B201" s="75">
        <f t="shared" si="19"/>
        <v>192</v>
      </c>
      <c r="C201" s="76">
        <f t="shared" si="18"/>
        <v>2040</v>
      </c>
      <c r="D201" s="112">
        <f t="shared" si="20"/>
        <v>51501</v>
      </c>
      <c r="E201" s="6">
        <f t="shared" si="21"/>
        <v>0</v>
      </c>
      <c r="F201" s="6">
        <f t="shared" si="22"/>
        <v>0</v>
      </c>
      <c r="G201" s="7">
        <f t="shared" si="23"/>
        <v>0</v>
      </c>
      <c r="H201" s="7">
        <f t="shared" si="24"/>
        <v>0</v>
      </c>
      <c r="I201" s="113">
        <f t="shared" si="25"/>
        <v>0</v>
      </c>
    </row>
    <row r="202" spans="2:9" x14ac:dyDescent="0.2">
      <c r="B202" s="75">
        <f t="shared" si="19"/>
        <v>193</v>
      </c>
      <c r="C202" s="76">
        <f t="shared" si="18"/>
        <v>2041</v>
      </c>
      <c r="D202" s="112">
        <f t="shared" si="20"/>
        <v>51532</v>
      </c>
      <c r="E202" s="6">
        <f t="shared" si="21"/>
        <v>0</v>
      </c>
      <c r="F202" s="6">
        <f t="shared" si="22"/>
        <v>0</v>
      </c>
      <c r="G202" s="7">
        <f t="shared" si="23"/>
        <v>0</v>
      </c>
      <c r="H202" s="7">
        <f t="shared" si="24"/>
        <v>0</v>
      </c>
      <c r="I202" s="113">
        <f t="shared" si="25"/>
        <v>0</v>
      </c>
    </row>
    <row r="203" spans="2:9" x14ac:dyDescent="0.2">
      <c r="B203" s="75">
        <f t="shared" si="19"/>
        <v>194</v>
      </c>
      <c r="C203" s="76">
        <f t="shared" ref="C203:C266" si="26">+YEAR(D203)</f>
        <v>2041</v>
      </c>
      <c r="D203" s="112">
        <f t="shared" si="20"/>
        <v>51560</v>
      </c>
      <c r="E203" s="6">
        <f t="shared" si="21"/>
        <v>0</v>
      </c>
      <c r="F203" s="6">
        <f t="shared" si="22"/>
        <v>0</v>
      </c>
      <c r="G203" s="7">
        <f t="shared" si="23"/>
        <v>0</v>
      </c>
      <c r="H203" s="7">
        <f t="shared" si="24"/>
        <v>0</v>
      </c>
      <c r="I203" s="113">
        <f t="shared" si="25"/>
        <v>0</v>
      </c>
    </row>
    <row r="204" spans="2:9" x14ac:dyDescent="0.2">
      <c r="B204" s="75">
        <f t="shared" ref="B204:B267" si="27">+B203+1</f>
        <v>195</v>
      </c>
      <c r="C204" s="76">
        <f t="shared" si="26"/>
        <v>2041</v>
      </c>
      <c r="D204" s="112">
        <f t="shared" ref="D204:D267" si="28">+EOMONTH(D203,1)</f>
        <v>51591</v>
      </c>
      <c r="E204" s="6">
        <f t="shared" ref="E204:E267" si="29">+IF(ROUND(I203,0)&gt;=0,I203,0)</f>
        <v>0</v>
      </c>
      <c r="F204" s="6">
        <f t="shared" ref="F204:F267" si="30">+IF(ROUND(E204,0)=0,0,$E$7)</f>
        <v>0</v>
      </c>
      <c r="G204" s="7">
        <f t="shared" ref="G204:G267" si="31">+E204*($E$5/12)</f>
        <v>0</v>
      </c>
      <c r="H204" s="7">
        <f t="shared" ref="H204:H267" si="32">+F204-G204</f>
        <v>0</v>
      </c>
      <c r="I204" s="113">
        <f t="shared" ref="I204:I267" si="33">+IF(ROUND(E204-H204,0)=0,0,E204-H204)</f>
        <v>0</v>
      </c>
    </row>
    <row r="205" spans="2:9" x14ac:dyDescent="0.2">
      <c r="B205" s="75">
        <f t="shared" si="27"/>
        <v>196</v>
      </c>
      <c r="C205" s="76">
        <f t="shared" si="26"/>
        <v>2041</v>
      </c>
      <c r="D205" s="112">
        <f t="shared" si="28"/>
        <v>51621</v>
      </c>
      <c r="E205" s="6">
        <f t="shared" si="29"/>
        <v>0</v>
      </c>
      <c r="F205" s="6">
        <f t="shared" si="30"/>
        <v>0</v>
      </c>
      <c r="G205" s="7">
        <f t="shared" si="31"/>
        <v>0</v>
      </c>
      <c r="H205" s="7">
        <f t="shared" si="32"/>
        <v>0</v>
      </c>
      <c r="I205" s="113">
        <f t="shared" si="33"/>
        <v>0</v>
      </c>
    </row>
    <row r="206" spans="2:9" x14ac:dyDescent="0.2">
      <c r="B206" s="75">
        <f t="shared" si="27"/>
        <v>197</v>
      </c>
      <c r="C206" s="76">
        <f t="shared" si="26"/>
        <v>2041</v>
      </c>
      <c r="D206" s="112">
        <f t="shared" si="28"/>
        <v>51652</v>
      </c>
      <c r="E206" s="6">
        <f t="shared" si="29"/>
        <v>0</v>
      </c>
      <c r="F206" s="6">
        <f t="shared" si="30"/>
        <v>0</v>
      </c>
      <c r="G206" s="7">
        <f t="shared" si="31"/>
        <v>0</v>
      </c>
      <c r="H206" s="7">
        <f t="shared" si="32"/>
        <v>0</v>
      </c>
      <c r="I206" s="113">
        <f t="shared" si="33"/>
        <v>0</v>
      </c>
    </row>
    <row r="207" spans="2:9" x14ac:dyDescent="0.2">
      <c r="B207" s="75">
        <f t="shared" si="27"/>
        <v>198</v>
      </c>
      <c r="C207" s="76">
        <f t="shared" si="26"/>
        <v>2041</v>
      </c>
      <c r="D207" s="112">
        <f t="shared" si="28"/>
        <v>51682</v>
      </c>
      <c r="E207" s="6">
        <f t="shared" si="29"/>
        <v>0</v>
      </c>
      <c r="F207" s="6">
        <f t="shared" si="30"/>
        <v>0</v>
      </c>
      <c r="G207" s="7">
        <f t="shared" si="31"/>
        <v>0</v>
      </c>
      <c r="H207" s="7">
        <f t="shared" si="32"/>
        <v>0</v>
      </c>
      <c r="I207" s="113">
        <f t="shared" si="33"/>
        <v>0</v>
      </c>
    </row>
    <row r="208" spans="2:9" x14ac:dyDescent="0.2">
      <c r="B208" s="75">
        <f t="shared" si="27"/>
        <v>199</v>
      </c>
      <c r="C208" s="76">
        <f t="shared" si="26"/>
        <v>2041</v>
      </c>
      <c r="D208" s="112">
        <f t="shared" si="28"/>
        <v>51713</v>
      </c>
      <c r="E208" s="6">
        <f t="shared" si="29"/>
        <v>0</v>
      </c>
      <c r="F208" s="6">
        <f t="shared" si="30"/>
        <v>0</v>
      </c>
      <c r="G208" s="7">
        <f t="shared" si="31"/>
        <v>0</v>
      </c>
      <c r="H208" s="7">
        <f t="shared" si="32"/>
        <v>0</v>
      </c>
      <c r="I208" s="113">
        <f t="shared" si="33"/>
        <v>0</v>
      </c>
    </row>
    <row r="209" spans="2:9" x14ac:dyDescent="0.2">
      <c r="B209" s="75">
        <f t="shared" si="27"/>
        <v>200</v>
      </c>
      <c r="C209" s="76">
        <f t="shared" si="26"/>
        <v>2041</v>
      </c>
      <c r="D209" s="112">
        <f t="shared" si="28"/>
        <v>51744</v>
      </c>
      <c r="E209" s="6">
        <f t="shared" si="29"/>
        <v>0</v>
      </c>
      <c r="F209" s="6">
        <f t="shared" si="30"/>
        <v>0</v>
      </c>
      <c r="G209" s="7">
        <f t="shared" si="31"/>
        <v>0</v>
      </c>
      <c r="H209" s="7">
        <f t="shared" si="32"/>
        <v>0</v>
      </c>
      <c r="I209" s="113">
        <f t="shared" si="33"/>
        <v>0</v>
      </c>
    </row>
    <row r="210" spans="2:9" x14ac:dyDescent="0.2">
      <c r="B210" s="75">
        <f t="shared" si="27"/>
        <v>201</v>
      </c>
      <c r="C210" s="76">
        <f t="shared" si="26"/>
        <v>2041</v>
      </c>
      <c r="D210" s="112">
        <f t="shared" si="28"/>
        <v>51774</v>
      </c>
      <c r="E210" s="6">
        <f t="shared" si="29"/>
        <v>0</v>
      </c>
      <c r="F210" s="6">
        <f t="shared" si="30"/>
        <v>0</v>
      </c>
      <c r="G210" s="7">
        <f t="shared" si="31"/>
        <v>0</v>
      </c>
      <c r="H210" s="7">
        <f t="shared" si="32"/>
        <v>0</v>
      </c>
      <c r="I210" s="113">
        <f t="shared" si="33"/>
        <v>0</v>
      </c>
    </row>
    <row r="211" spans="2:9" x14ac:dyDescent="0.2">
      <c r="B211" s="75">
        <f t="shared" si="27"/>
        <v>202</v>
      </c>
      <c r="C211" s="76">
        <f t="shared" si="26"/>
        <v>2041</v>
      </c>
      <c r="D211" s="112">
        <f t="shared" si="28"/>
        <v>51805</v>
      </c>
      <c r="E211" s="6">
        <f t="shared" si="29"/>
        <v>0</v>
      </c>
      <c r="F211" s="6">
        <f t="shared" si="30"/>
        <v>0</v>
      </c>
      <c r="G211" s="7">
        <f t="shared" si="31"/>
        <v>0</v>
      </c>
      <c r="H211" s="7">
        <f t="shared" si="32"/>
        <v>0</v>
      </c>
      <c r="I211" s="113">
        <f t="shared" si="33"/>
        <v>0</v>
      </c>
    </row>
    <row r="212" spans="2:9" x14ac:dyDescent="0.2">
      <c r="B212" s="75">
        <f t="shared" si="27"/>
        <v>203</v>
      </c>
      <c r="C212" s="76">
        <f t="shared" si="26"/>
        <v>2041</v>
      </c>
      <c r="D212" s="112">
        <f t="shared" si="28"/>
        <v>51835</v>
      </c>
      <c r="E212" s="6">
        <f t="shared" si="29"/>
        <v>0</v>
      </c>
      <c r="F212" s="6">
        <f t="shared" si="30"/>
        <v>0</v>
      </c>
      <c r="G212" s="7">
        <f t="shared" si="31"/>
        <v>0</v>
      </c>
      <c r="H212" s="7">
        <f t="shared" si="32"/>
        <v>0</v>
      </c>
      <c r="I212" s="113">
        <f t="shared" si="33"/>
        <v>0</v>
      </c>
    </row>
    <row r="213" spans="2:9" x14ac:dyDescent="0.2">
      <c r="B213" s="75">
        <f t="shared" si="27"/>
        <v>204</v>
      </c>
      <c r="C213" s="76">
        <f t="shared" si="26"/>
        <v>2041</v>
      </c>
      <c r="D213" s="112">
        <f t="shared" si="28"/>
        <v>51866</v>
      </c>
      <c r="E213" s="6">
        <f t="shared" si="29"/>
        <v>0</v>
      </c>
      <c r="F213" s="6">
        <f t="shared" si="30"/>
        <v>0</v>
      </c>
      <c r="G213" s="7">
        <f t="shared" si="31"/>
        <v>0</v>
      </c>
      <c r="H213" s="7">
        <f t="shared" si="32"/>
        <v>0</v>
      </c>
      <c r="I213" s="113">
        <f t="shared" si="33"/>
        <v>0</v>
      </c>
    </row>
    <row r="214" spans="2:9" x14ac:dyDescent="0.2">
      <c r="B214" s="75">
        <f t="shared" si="27"/>
        <v>205</v>
      </c>
      <c r="C214" s="76">
        <f t="shared" si="26"/>
        <v>2042</v>
      </c>
      <c r="D214" s="112">
        <f t="shared" si="28"/>
        <v>51897</v>
      </c>
      <c r="E214" s="6">
        <f t="shared" si="29"/>
        <v>0</v>
      </c>
      <c r="F214" s="6">
        <f t="shared" si="30"/>
        <v>0</v>
      </c>
      <c r="G214" s="7">
        <f t="shared" si="31"/>
        <v>0</v>
      </c>
      <c r="H214" s="7">
        <f t="shared" si="32"/>
        <v>0</v>
      </c>
      <c r="I214" s="113">
        <f t="shared" si="33"/>
        <v>0</v>
      </c>
    </row>
    <row r="215" spans="2:9" x14ac:dyDescent="0.2">
      <c r="B215" s="75">
        <f t="shared" si="27"/>
        <v>206</v>
      </c>
      <c r="C215" s="76">
        <f t="shared" si="26"/>
        <v>2042</v>
      </c>
      <c r="D215" s="112">
        <f t="shared" si="28"/>
        <v>51925</v>
      </c>
      <c r="E215" s="6">
        <f t="shared" si="29"/>
        <v>0</v>
      </c>
      <c r="F215" s="6">
        <f t="shared" si="30"/>
        <v>0</v>
      </c>
      <c r="G215" s="7">
        <f t="shared" si="31"/>
        <v>0</v>
      </c>
      <c r="H215" s="7">
        <f t="shared" si="32"/>
        <v>0</v>
      </c>
      <c r="I215" s="113">
        <f t="shared" si="33"/>
        <v>0</v>
      </c>
    </row>
    <row r="216" spans="2:9" x14ac:dyDescent="0.2">
      <c r="B216" s="75">
        <f t="shared" si="27"/>
        <v>207</v>
      </c>
      <c r="C216" s="76">
        <f t="shared" si="26"/>
        <v>2042</v>
      </c>
      <c r="D216" s="112">
        <f t="shared" si="28"/>
        <v>51956</v>
      </c>
      <c r="E216" s="6">
        <f t="shared" si="29"/>
        <v>0</v>
      </c>
      <c r="F216" s="6">
        <f t="shared" si="30"/>
        <v>0</v>
      </c>
      <c r="G216" s="7">
        <f t="shared" si="31"/>
        <v>0</v>
      </c>
      <c r="H216" s="7">
        <f t="shared" si="32"/>
        <v>0</v>
      </c>
      <c r="I216" s="113">
        <f t="shared" si="33"/>
        <v>0</v>
      </c>
    </row>
    <row r="217" spans="2:9" x14ac:dyDescent="0.2">
      <c r="B217" s="75">
        <f t="shared" si="27"/>
        <v>208</v>
      </c>
      <c r="C217" s="76">
        <f t="shared" si="26"/>
        <v>2042</v>
      </c>
      <c r="D217" s="112">
        <f t="shared" si="28"/>
        <v>51986</v>
      </c>
      <c r="E217" s="6">
        <f t="shared" si="29"/>
        <v>0</v>
      </c>
      <c r="F217" s="6">
        <f t="shared" si="30"/>
        <v>0</v>
      </c>
      <c r="G217" s="7">
        <f t="shared" si="31"/>
        <v>0</v>
      </c>
      <c r="H217" s="7">
        <f t="shared" si="32"/>
        <v>0</v>
      </c>
      <c r="I217" s="113">
        <f t="shared" si="33"/>
        <v>0</v>
      </c>
    </row>
    <row r="218" spans="2:9" x14ac:dyDescent="0.2">
      <c r="B218" s="75">
        <f t="shared" si="27"/>
        <v>209</v>
      </c>
      <c r="C218" s="76">
        <f t="shared" si="26"/>
        <v>2042</v>
      </c>
      <c r="D218" s="112">
        <f t="shared" si="28"/>
        <v>52017</v>
      </c>
      <c r="E218" s="6">
        <f t="shared" si="29"/>
        <v>0</v>
      </c>
      <c r="F218" s="6">
        <f t="shared" si="30"/>
        <v>0</v>
      </c>
      <c r="G218" s="7">
        <f t="shared" si="31"/>
        <v>0</v>
      </c>
      <c r="H218" s="7">
        <f t="shared" si="32"/>
        <v>0</v>
      </c>
      <c r="I218" s="113">
        <f t="shared" si="33"/>
        <v>0</v>
      </c>
    </row>
    <row r="219" spans="2:9" x14ac:dyDescent="0.2">
      <c r="B219" s="75">
        <f t="shared" si="27"/>
        <v>210</v>
      </c>
      <c r="C219" s="76">
        <f t="shared" si="26"/>
        <v>2042</v>
      </c>
      <c r="D219" s="112">
        <f t="shared" si="28"/>
        <v>52047</v>
      </c>
      <c r="E219" s="6">
        <f t="shared" si="29"/>
        <v>0</v>
      </c>
      <c r="F219" s="6">
        <f t="shared" si="30"/>
        <v>0</v>
      </c>
      <c r="G219" s="7">
        <f t="shared" si="31"/>
        <v>0</v>
      </c>
      <c r="H219" s="7">
        <f t="shared" si="32"/>
        <v>0</v>
      </c>
      <c r="I219" s="113">
        <f t="shared" si="33"/>
        <v>0</v>
      </c>
    </row>
    <row r="220" spans="2:9" x14ac:dyDescent="0.2">
      <c r="B220" s="75">
        <f t="shared" si="27"/>
        <v>211</v>
      </c>
      <c r="C220" s="76">
        <f t="shared" si="26"/>
        <v>2042</v>
      </c>
      <c r="D220" s="112">
        <f t="shared" si="28"/>
        <v>52078</v>
      </c>
      <c r="E220" s="6">
        <f t="shared" si="29"/>
        <v>0</v>
      </c>
      <c r="F220" s="6">
        <f t="shared" si="30"/>
        <v>0</v>
      </c>
      <c r="G220" s="7">
        <f t="shared" si="31"/>
        <v>0</v>
      </c>
      <c r="H220" s="7">
        <f t="shared" si="32"/>
        <v>0</v>
      </c>
      <c r="I220" s="113">
        <f t="shared" si="33"/>
        <v>0</v>
      </c>
    </row>
    <row r="221" spans="2:9" x14ac:dyDescent="0.2">
      <c r="B221" s="75">
        <f t="shared" si="27"/>
        <v>212</v>
      </c>
      <c r="C221" s="76">
        <f t="shared" si="26"/>
        <v>2042</v>
      </c>
      <c r="D221" s="112">
        <f t="shared" si="28"/>
        <v>52109</v>
      </c>
      <c r="E221" s="6">
        <f t="shared" si="29"/>
        <v>0</v>
      </c>
      <c r="F221" s="6">
        <f t="shared" si="30"/>
        <v>0</v>
      </c>
      <c r="G221" s="7">
        <f t="shared" si="31"/>
        <v>0</v>
      </c>
      <c r="H221" s="7">
        <f t="shared" si="32"/>
        <v>0</v>
      </c>
      <c r="I221" s="113">
        <f t="shared" si="33"/>
        <v>0</v>
      </c>
    </row>
    <row r="222" spans="2:9" x14ac:dyDescent="0.2">
      <c r="B222" s="75">
        <f t="shared" si="27"/>
        <v>213</v>
      </c>
      <c r="C222" s="76">
        <f t="shared" si="26"/>
        <v>2042</v>
      </c>
      <c r="D222" s="112">
        <f t="shared" si="28"/>
        <v>52139</v>
      </c>
      <c r="E222" s="6">
        <f t="shared" si="29"/>
        <v>0</v>
      </c>
      <c r="F222" s="6">
        <f t="shared" si="30"/>
        <v>0</v>
      </c>
      <c r="G222" s="7">
        <f t="shared" si="31"/>
        <v>0</v>
      </c>
      <c r="H222" s="7">
        <f t="shared" si="32"/>
        <v>0</v>
      </c>
      <c r="I222" s="113">
        <f t="shared" si="33"/>
        <v>0</v>
      </c>
    </row>
    <row r="223" spans="2:9" x14ac:dyDescent="0.2">
      <c r="B223" s="75">
        <f t="shared" si="27"/>
        <v>214</v>
      </c>
      <c r="C223" s="76">
        <f t="shared" si="26"/>
        <v>2042</v>
      </c>
      <c r="D223" s="112">
        <f t="shared" si="28"/>
        <v>52170</v>
      </c>
      <c r="E223" s="6">
        <f t="shared" si="29"/>
        <v>0</v>
      </c>
      <c r="F223" s="6">
        <f t="shared" si="30"/>
        <v>0</v>
      </c>
      <c r="G223" s="7">
        <f t="shared" si="31"/>
        <v>0</v>
      </c>
      <c r="H223" s="7">
        <f t="shared" si="32"/>
        <v>0</v>
      </c>
      <c r="I223" s="113">
        <f t="shared" si="33"/>
        <v>0</v>
      </c>
    </row>
    <row r="224" spans="2:9" x14ac:dyDescent="0.2">
      <c r="B224" s="75">
        <f t="shared" si="27"/>
        <v>215</v>
      </c>
      <c r="C224" s="76">
        <f t="shared" si="26"/>
        <v>2042</v>
      </c>
      <c r="D224" s="112">
        <f t="shared" si="28"/>
        <v>52200</v>
      </c>
      <c r="E224" s="6">
        <f t="shared" si="29"/>
        <v>0</v>
      </c>
      <c r="F224" s="6">
        <f t="shared" si="30"/>
        <v>0</v>
      </c>
      <c r="G224" s="7">
        <f t="shared" si="31"/>
        <v>0</v>
      </c>
      <c r="H224" s="7">
        <f t="shared" si="32"/>
        <v>0</v>
      </c>
      <c r="I224" s="113">
        <f t="shared" si="33"/>
        <v>0</v>
      </c>
    </row>
    <row r="225" spans="2:9" x14ac:dyDescent="0.2">
      <c r="B225" s="75">
        <f t="shared" si="27"/>
        <v>216</v>
      </c>
      <c r="C225" s="76">
        <f t="shared" si="26"/>
        <v>2042</v>
      </c>
      <c r="D225" s="112">
        <f t="shared" si="28"/>
        <v>52231</v>
      </c>
      <c r="E225" s="6">
        <f t="shared" si="29"/>
        <v>0</v>
      </c>
      <c r="F225" s="6">
        <f t="shared" si="30"/>
        <v>0</v>
      </c>
      <c r="G225" s="7">
        <f t="shared" si="31"/>
        <v>0</v>
      </c>
      <c r="H225" s="7">
        <f t="shared" si="32"/>
        <v>0</v>
      </c>
      <c r="I225" s="113">
        <f t="shared" si="33"/>
        <v>0</v>
      </c>
    </row>
    <row r="226" spans="2:9" x14ac:dyDescent="0.2">
      <c r="B226" s="75">
        <f t="shared" si="27"/>
        <v>217</v>
      </c>
      <c r="C226" s="76">
        <f t="shared" si="26"/>
        <v>2043</v>
      </c>
      <c r="D226" s="112">
        <f t="shared" si="28"/>
        <v>52262</v>
      </c>
      <c r="E226" s="6">
        <f t="shared" si="29"/>
        <v>0</v>
      </c>
      <c r="F226" s="6">
        <f t="shared" si="30"/>
        <v>0</v>
      </c>
      <c r="G226" s="7">
        <f t="shared" si="31"/>
        <v>0</v>
      </c>
      <c r="H226" s="7">
        <f t="shared" si="32"/>
        <v>0</v>
      </c>
      <c r="I226" s="113">
        <f t="shared" si="33"/>
        <v>0</v>
      </c>
    </row>
    <row r="227" spans="2:9" x14ac:dyDescent="0.2">
      <c r="B227" s="75">
        <f t="shared" si="27"/>
        <v>218</v>
      </c>
      <c r="C227" s="76">
        <f t="shared" si="26"/>
        <v>2043</v>
      </c>
      <c r="D227" s="112">
        <f t="shared" si="28"/>
        <v>52290</v>
      </c>
      <c r="E227" s="6">
        <f t="shared" si="29"/>
        <v>0</v>
      </c>
      <c r="F227" s="6">
        <f t="shared" si="30"/>
        <v>0</v>
      </c>
      <c r="G227" s="7">
        <f t="shared" si="31"/>
        <v>0</v>
      </c>
      <c r="H227" s="7">
        <f t="shared" si="32"/>
        <v>0</v>
      </c>
      <c r="I227" s="113">
        <f t="shared" si="33"/>
        <v>0</v>
      </c>
    </row>
    <row r="228" spans="2:9" x14ac:dyDescent="0.2">
      <c r="B228" s="75">
        <f t="shared" si="27"/>
        <v>219</v>
      </c>
      <c r="C228" s="76">
        <f t="shared" si="26"/>
        <v>2043</v>
      </c>
      <c r="D228" s="112">
        <f t="shared" si="28"/>
        <v>52321</v>
      </c>
      <c r="E228" s="6">
        <f t="shared" si="29"/>
        <v>0</v>
      </c>
      <c r="F228" s="6">
        <f t="shared" si="30"/>
        <v>0</v>
      </c>
      <c r="G228" s="7">
        <f t="shared" si="31"/>
        <v>0</v>
      </c>
      <c r="H228" s="7">
        <f t="shared" si="32"/>
        <v>0</v>
      </c>
      <c r="I228" s="113">
        <f t="shared" si="33"/>
        <v>0</v>
      </c>
    </row>
    <row r="229" spans="2:9" x14ac:dyDescent="0.2">
      <c r="B229" s="75">
        <f t="shared" si="27"/>
        <v>220</v>
      </c>
      <c r="C229" s="76">
        <f t="shared" si="26"/>
        <v>2043</v>
      </c>
      <c r="D229" s="112">
        <f t="shared" si="28"/>
        <v>52351</v>
      </c>
      <c r="E229" s="6">
        <f t="shared" si="29"/>
        <v>0</v>
      </c>
      <c r="F229" s="6">
        <f t="shared" si="30"/>
        <v>0</v>
      </c>
      <c r="G229" s="7">
        <f t="shared" si="31"/>
        <v>0</v>
      </c>
      <c r="H229" s="7">
        <f t="shared" si="32"/>
        <v>0</v>
      </c>
      <c r="I229" s="113">
        <f t="shared" si="33"/>
        <v>0</v>
      </c>
    </row>
    <row r="230" spans="2:9" x14ac:dyDescent="0.2">
      <c r="B230" s="75">
        <f t="shared" si="27"/>
        <v>221</v>
      </c>
      <c r="C230" s="76">
        <f t="shared" si="26"/>
        <v>2043</v>
      </c>
      <c r="D230" s="112">
        <f t="shared" si="28"/>
        <v>52382</v>
      </c>
      <c r="E230" s="6">
        <f t="shared" si="29"/>
        <v>0</v>
      </c>
      <c r="F230" s="6">
        <f t="shared" si="30"/>
        <v>0</v>
      </c>
      <c r="G230" s="7">
        <f t="shared" si="31"/>
        <v>0</v>
      </c>
      <c r="H230" s="7">
        <f t="shared" si="32"/>
        <v>0</v>
      </c>
      <c r="I230" s="113">
        <f t="shared" si="33"/>
        <v>0</v>
      </c>
    </row>
    <row r="231" spans="2:9" x14ac:dyDescent="0.2">
      <c r="B231" s="75">
        <f t="shared" si="27"/>
        <v>222</v>
      </c>
      <c r="C231" s="76">
        <f t="shared" si="26"/>
        <v>2043</v>
      </c>
      <c r="D231" s="112">
        <f t="shared" si="28"/>
        <v>52412</v>
      </c>
      <c r="E231" s="6">
        <f t="shared" si="29"/>
        <v>0</v>
      </c>
      <c r="F231" s="6">
        <f t="shared" si="30"/>
        <v>0</v>
      </c>
      <c r="G231" s="7">
        <f t="shared" si="31"/>
        <v>0</v>
      </c>
      <c r="H231" s="7">
        <f t="shared" si="32"/>
        <v>0</v>
      </c>
      <c r="I231" s="113">
        <f t="shared" si="33"/>
        <v>0</v>
      </c>
    </row>
    <row r="232" spans="2:9" x14ac:dyDescent="0.2">
      <c r="B232" s="75">
        <f t="shared" si="27"/>
        <v>223</v>
      </c>
      <c r="C232" s="76">
        <f t="shared" si="26"/>
        <v>2043</v>
      </c>
      <c r="D232" s="112">
        <f t="shared" si="28"/>
        <v>52443</v>
      </c>
      <c r="E232" s="6">
        <f t="shared" si="29"/>
        <v>0</v>
      </c>
      <c r="F232" s="6">
        <f t="shared" si="30"/>
        <v>0</v>
      </c>
      <c r="G232" s="7">
        <f t="shared" si="31"/>
        <v>0</v>
      </c>
      <c r="H232" s="7">
        <f t="shared" si="32"/>
        <v>0</v>
      </c>
      <c r="I232" s="113">
        <f t="shared" si="33"/>
        <v>0</v>
      </c>
    </row>
    <row r="233" spans="2:9" x14ac:dyDescent="0.2">
      <c r="B233" s="75">
        <f t="shared" si="27"/>
        <v>224</v>
      </c>
      <c r="C233" s="76">
        <f t="shared" si="26"/>
        <v>2043</v>
      </c>
      <c r="D233" s="112">
        <f t="shared" si="28"/>
        <v>52474</v>
      </c>
      <c r="E233" s="6">
        <f t="shared" si="29"/>
        <v>0</v>
      </c>
      <c r="F233" s="6">
        <f t="shared" si="30"/>
        <v>0</v>
      </c>
      <c r="G233" s="7">
        <f t="shared" si="31"/>
        <v>0</v>
      </c>
      <c r="H233" s="7">
        <f t="shared" si="32"/>
        <v>0</v>
      </c>
      <c r="I233" s="113">
        <f t="shared" si="33"/>
        <v>0</v>
      </c>
    </row>
    <row r="234" spans="2:9" x14ac:dyDescent="0.2">
      <c r="B234" s="75">
        <f t="shared" si="27"/>
        <v>225</v>
      </c>
      <c r="C234" s="76">
        <f t="shared" si="26"/>
        <v>2043</v>
      </c>
      <c r="D234" s="112">
        <f t="shared" si="28"/>
        <v>52504</v>
      </c>
      <c r="E234" s="6">
        <f t="shared" si="29"/>
        <v>0</v>
      </c>
      <c r="F234" s="6">
        <f t="shared" si="30"/>
        <v>0</v>
      </c>
      <c r="G234" s="7">
        <f t="shared" si="31"/>
        <v>0</v>
      </c>
      <c r="H234" s="7">
        <f t="shared" si="32"/>
        <v>0</v>
      </c>
      <c r="I234" s="113">
        <f t="shared" si="33"/>
        <v>0</v>
      </c>
    </row>
    <row r="235" spans="2:9" x14ac:dyDescent="0.2">
      <c r="B235" s="75">
        <f t="shared" si="27"/>
        <v>226</v>
      </c>
      <c r="C235" s="76">
        <f t="shared" si="26"/>
        <v>2043</v>
      </c>
      <c r="D235" s="112">
        <f t="shared" si="28"/>
        <v>52535</v>
      </c>
      <c r="E235" s="6">
        <f t="shared" si="29"/>
        <v>0</v>
      </c>
      <c r="F235" s="6">
        <f t="shared" si="30"/>
        <v>0</v>
      </c>
      <c r="G235" s="7">
        <f t="shared" si="31"/>
        <v>0</v>
      </c>
      <c r="H235" s="7">
        <f t="shared" si="32"/>
        <v>0</v>
      </c>
      <c r="I235" s="113">
        <f t="shared" si="33"/>
        <v>0</v>
      </c>
    </row>
    <row r="236" spans="2:9" x14ac:dyDescent="0.2">
      <c r="B236" s="75">
        <f t="shared" si="27"/>
        <v>227</v>
      </c>
      <c r="C236" s="76">
        <f t="shared" si="26"/>
        <v>2043</v>
      </c>
      <c r="D236" s="112">
        <f t="shared" si="28"/>
        <v>52565</v>
      </c>
      <c r="E236" s="6">
        <f t="shared" si="29"/>
        <v>0</v>
      </c>
      <c r="F236" s="6">
        <f t="shared" si="30"/>
        <v>0</v>
      </c>
      <c r="G236" s="7">
        <f t="shared" si="31"/>
        <v>0</v>
      </c>
      <c r="H236" s="7">
        <f t="shared" si="32"/>
        <v>0</v>
      </c>
      <c r="I236" s="113">
        <f t="shared" si="33"/>
        <v>0</v>
      </c>
    </row>
    <row r="237" spans="2:9" x14ac:dyDescent="0.2">
      <c r="B237" s="75">
        <f t="shared" si="27"/>
        <v>228</v>
      </c>
      <c r="C237" s="76">
        <f t="shared" si="26"/>
        <v>2043</v>
      </c>
      <c r="D237" s="112">
        <f t="shared" si="28"/>
        <v>52596</v>
      </c>
      <c r="E237" s="6">
        <f t="shared" si="29"/>
        <v>0</v>
      </c>
      <c r="F237" s="6">
        <f t="shared" si="30"/>
        <v>0</v>
      </c>
      <c r="G237" s="7">
        <f t="shared" si="31"/>
        <v>0</v>
      </c>
      <c r="H237" s="7">
        <f t="shared" si="32"/>
        <v>0</v>
      </c>
      <c r="I237" s="113">
        <f t="shared" si="33"/>
        <v>0</v>
      </c>
    </row>
    <row r="238" spans="2:9" x14ac:dyDescent="0.2">
      <c r="B238" s="75">
        <f t="shared" si="27"/>
        <v>229</v>
      </c>
      <c r="C238" s="76">
        <f t="shared" si="26"/>
        <v>2044</v>
      </c>
      <c r="D238" s="112">
        <f t="shared" si="28"/>
        <v>52627</v>
      </c>
      <c r="E238" s="6">
        <f t="shared" si="29"/>
        <v>0</v>
      </c>
      <c r="F238" s="6">
        <f t="shared" si="30"/>
        <v>0</v>
      </c>
      <c r="G238" s="7">
        <f t="shared" si="31"/>
        <v>0</v>
      </c>
      <c r="H238" s="7">
        <f t="shared" si="32"/>
        <v>0</v>
      </c>
      <c r="I238" s="113">
        <f t="shared" si="33"/>
        <v>0</v>
      </c>
    </row>
    <row r="239" spans="2:9" x14ac:dyDescent="0.2">
      <c r="B239" s="75">
        <f t="shared" si="27"/>
        <v>230</v>
      </c>
      <c r="C239" s="76">
        <f t="shared" si="26"/>
        <v>2044</v>
      </c>
      <c r="D239" s="112">
        <f t="shared" si="28"/>
        <v>52656</v>
      </c>
      <c r="E239" s="6">
        <f t="shared" si="29"/>
        <v>0</v>
      </c>
      <c r="F239" s="6">
        <f t="shared" si="30"/>
        <v>0</v>
      </c>
      <c r="G239" s="7">
        <f t="shared" si="31"/>
        <v>0</v>
      </c>
      <c r="H239" s="7">
        <f t="shared" si="32"/>
        <v>0</v>
      </c>
      <c r="I239" s="113">
        <f t="shared" si="33"/>
        <v>0</v>
      </c>
    </row>
    <row r="240" spans="2:9" x14ac:dyDescent="0.2">
      <c r="B240" s="75">
        <f t="shared" si="27"/>
        <v>231</v>
      </c>
      <c r="C240" s="76">
        <f t="shared" si="26"/>
        <v>2044</v>
      </c>
      <c r="D240" s="112">
        <f t="shared" si="28"/>
        <v>52687</v>
      </c>
      <c r="E240" s="6">
        <f t="shared" si="29"/>
        <v>0</v>
      </c>
      <c r="F240" s="6">
        <f t="shared" si="30"/>
        <v>0</v>
      </c>
      <c r="G240" s="7">
        <f t="shared" si="31"/>
        <v>0</v>
      </c>
      <c r="H240" s="7">
        <f t="shared" si="32"/>
        <v>0</v>
      </c>
      <c r="I240" s="113">
        <f t="shared" si="33"/>
        <v>0</v>
      </c>
    </row>
    <row r="241" spans="2:9" x14ac:dyDescent="0.2">
      <c r="B241" s="75">
        <f t="shared" si="27"/>
        <v>232</v>
      </c>
      <c r="C241" s="76">
        <f t="shared" si="26"/>
        <v>2044</v>
      </c>
      <c r="D241" s="112">
        <f t="shared" si="28"/>
        <v>52717</v>
      </c>
      <c r="E241" s="6">
        <f t="shared" si="29"/>
        <v>0</v>
      </c>
      <c r="F241" s="6">
        <f t="shared" si="30"/>
        <v>0</v>
      </c>
      <c r="G241" s="7">
        <f t="shared" si="31"/>
        <v>0</v>
      </c>
      <c r="H241" s="7">
        <f t="shared" si="32"/>
        <v>0</v>
      </c>
      <c r="I241" s="113">
        <f t="shared" si="33"/>
        <v>0</v>
      </c>
    </row>
    <row r="242" spans="2:9" x14ac:dyDescent="0.2">
      <c r="B242" s="75">
        <f t="shared" si="27"/>
        <v>233</v>
      </c>
      <c r="C242" s="76">
        <f t="shared" si="26"/>
        <v>2044</v>
      </c>
      <c r="D242" s="112">
        <f t="shared" si="28"/>
        <v>52748</v>
      </c>
      <c r="E242" s="6">
        <f t="shared" si="29"/>
        <v>0</v>
      </c>
      <c r="F242" s="6">
        <f t="shared" si="30"/>
        <v>0</v>
      </c>
      <c r="G242" s="7">
        <f t="shared" si="31"/>
        <v>0</v>
      </c>
      <c r="H242" s="7">
        <f t="shared" si="32"/>
        <v>0</v>
      </c>
      <c r="I242" s="113">
        <f t="shared" si="33"/>
        <v>0</v>
      </c>
    </row>
    <row r="243" spans="2:9" x14ac:dyDescent="0.2">
      <c r="B243" s="75">
        <f t="shared" si="27"/>
        <v>234</v>
      </c>
      <c r="C243" s="76">
        <f t="shared" si="26"/>
        <v>2044</v>
      </c>
      <c r="D243" s="112">
        <f t="shared" si="28"/>
        <v>52778</v>
      </c>
      <c r="E243" s="6">
        <f t="shared" si="29"/>
        <v>0</v>
      </c>
      <c r="F243" s="6">
        <f t="shared" si="30"/>
        <v>0</v>
      </c>
      <c r="G243" s="7">
        <f t="shared" si="31"/>
        <v>0</v>
      </c>
      <c r="H243" s="7">
        <f t="shared" si="32"/>
        <v>0</v>
      </c>
      <c r="I243" s="113">
        <f t="shared" si="33"/>
        <v>0</v>
      </c>
    </row>
    <row r="244" spans="2:9" x14ac:dyDescent="0.2">
      <c r="B244" s="75">
        <f t="shared" si="27"/>
        <v>235</v>
      </c>
      <c r="C244" s="76">
        <f t="shared" si="26"/>
        <v>2044</v>
      </c>
      <c r="D244" s="112">
        <f t="shared" si="28"/>
        <v>52809</v>
      </c>
      <c r="E244" s="6">
        <f t="shared" si="29"/>
        <v>0</v>
      </c>
      <c r="F244" s="6">
        <f t="shared" si="30"/>
        <v>0</v>
      </c>
      <c r="G244" s="7">
        <f t="shared" si="31"/>
        <v>0</v>
      </c>
      <c r="H244" s="7">
        <f t="shared" si="32"/>
        <v>0</v>
      </c>
      <c r="I244" s="113">
        <f t="shared" si="33"/>
        <v>0</v>
      </c>
    </row>
    <row r="245" spans="2:9" x14ac:dyDescent="0.2">
      <c r="B245" s="75">
        <f t="shared" si="27"/>
        <v>236</v>
      </c>
      <c r="C245" s="76">
        <f t="shared" si="26"/>
        <v>2044</v>
      </c>
      <c r="D245" s="112">
        <f t="shared" si="28"/>
        <v>52840</v>
      </c>
      <c r="E245" s="6">
        <f t="shared" si="29"/>
        <v>0</v>
      </c>
      <c r="F245" s="6">
        <f t="shared" si="30"/>
        <v>0</v>
      </c>
      <c r="G245" s="7">
        <f t="shared" si="31"/>
        <v>0</v>
      </c>
      <c r="H245" s="7">
        <f t="shared" si="32"/>
        <v>0</v>
      </c>
      <c r="I245" s="113">
        <f t="shared" si="33"/>
        <v>0</v>
      </c>
    </row>
    <row r="246" spans="2:9" x14ac:dyDescent="0.2">
      <c r="B246" s="75">
        <f t="shared" si="27"/>
        <v>237</v>
      </c>
      <c r="C246" s="76">
        <f t="shared" si="26"/>
        <v>2044</v>
      </c>
      <c r="D246" s="112">
        <f t="shared" si="28"/>
        <v>52870</v>
      </c>
      <c r="E246" s="6">
        <f t="shared" si="29"/>
        <v>0</v>
      </c>
      <c r="F246" s="6">
        <f t="shared" si="30"/>
        <v>0</v>
      </c>
      <c r="G246" s="7">
        <f t="shared" si="31"/>
        <v>0</v>
      </c>
      <c r="H246" s="7">
        <f t="shared" si="32"/>
        <v>0</v>
      </c>
      <c r="I246" s="113">
        <f t="shared" si="33"/>
        <v>0</v>
      </c>
    </row>
    <row r="247" spans="2:9" x14ac:dyDescent="0.2">
      <c r="B247" s="75">
        <f t="shared" si="27"/>
        <v>238</v>
      </c>
      <c r="C247" s="76">
        <f t="shared" si="26"/>
        <v>2044</v>
      </c>
      <c r="D247" s="112">
        <f t="shared" si="28"/>
        <v>52901</v>
      </c>
      <c r="E247" s="6">
        <f t="shared" si="29"/>
        <v>0</v>
      </c>
      <c r="F247" s="6">
        <f t="shared" si="30"/>
        <v>0</v>
      </c>
      <c r="G247" s="7">
        <f t="shared" si="31"/>
        <v>0</v>
      </c>
      <c r="H247" s="7">
        <f t="shared" si="32"/>
        <v>0</v>
      </c>
      <c r="I247" s="113">
        <f t="shared" si="33"/>
        <v>0</v>
      </c>
    </row>
    <row r="248" spans="2:9" x14ac:dyDescent="0.2">
      <c r="B248" s="75">
        <f t="shared" si="27"/>
        <v>239</v>
      </c>
      <c r="C248" s="76">
        <f t="shared" si="26"/>
        <v>2044</v>
      </c>
      <c r="D248" s="112">
        <f t="shared" si="28"/>
        <v>52931</v>
      </c>
      <c r="E248" s="6">
        <f t="shared" si="29"/>
        <v>0</v>
      </c>
      <c r="F248" s="6">
        <f t="shared" si="30"/>
        <v>0</v>
      </c>
      <c r="G248" s="7">
        <f t="shared" si="31"/>
        <v>0</v>
      </c>
      <c r="H248" s="7">
        <f t="shared" si="32"/>
        <v>0</v>
      </c>
      <c r="I248" s="113">
        <f t="shared" si="33"/>
        <v>0</v>
      </c>
    </row>
    <row r="249" spans="2:9" x14ac:dyDescent="0.2">
      <c r="B249" s="75">
        <f t="shared" si="27"/>
        <v>240</v>
      </c>
      <c r="C249" s="76">
        <f t="shared" si="26"/>
        <v>2044</v>
      </c>
      <c r="D249" s="112">
        <f t="shared" si="28"/>
        <v>52962</v>
      </c>
      <c r="E249" s="6">
        <f t="shared" si="29"/>
        <v>0</v>
      </c>
      <c r="F249" s="6">
        <f t="shared" si="30"/>
        <v>0</v>
      </c>
      <c r="G249" s="7">
        <f t="shared" si="31"/>
        <v>0</v>
      </c>
      <c r="H249" s="7">
        <f t="shared" si="32"/>
        <v>0</v>
      </c>
      <c r="I249" s="113">
        <f t="shared" si="33"/>
        <v>0</v>
      </c>
    </row>
    <row r="250" spans="2:9" x14ac:dyDescent="0.2">
      <c r="B250" s="75">
        <f t="shared" si="27"/>
        <v>241</v>
      </c>
      <c r="C250" s="76">
        <f t="shared" si="26"/>
        <v>2045</v>
      </c>
      <c r="D250" s="112">
        <f t="shared" si="28"/>
        <v>52993</v>
      </c>
      <c r="E250" s="6">
        <f t="shared" si="29"/>
        <v>0</v>
      </c>
      <c r="F250" s="6">
        <f t="shared" si="30"/>
        <v>0</v>
      </c>
      <c r="G250" s="7">
        <f t="shared" si="31"/>
        <v>0</v>
      </c>
      <c r="H250" s="7">
        <f t="shared" si="32"/>
        <v>0</v>
      </c>
      <c r="I250" s="113">
        <f t="shared" si="33"/>
        <v>0</v>
      </c>
    </row>
    <row r="251" spans="2:9" x14ac:dyDescent="0.2">
      <c r="B251" s="75">
        <f t="shared" si="27"/>
        <v>242</v>
      </c>
      <c r="C251" s="76">
        <f t="shared" si="26"/>
        <v>2045</v>
      </c>
      <c r="D251" s="112">
        <f t="shared" si="28"/>
        <v>53021</v>
      </c>
      <c r="E251" s="6">
        <f t="shared" si="29"/>
        <v>0</v>
      </c>
      <c r="F251" s="6">
        <f t="shared" si="30"/>
        <v>0</v>
      </c>
      <c r="G251" s="7">
        <f t="shared" si="31"/>
        <v>0</v>
      </c>
      <c r="H251" s="7">
        <f t="shared" si="32"/>
        <v>0</v>
      </c>
      <c r="I251" s="113">
        <f t="shared" si="33"/>
        <v>0</v>
      </c>
    </row>
    <row r="252" spans="2:9" x14ac:dyDescent="0.2">
      <c r="B252" s="75">
        <f t="shared" si="27"/>
        <v>243</v>
      </c>
      <c r="C252" s="76">
        <f t="shared" si="26"/>
        <v>2045</v>
      </c>
      <c r="D252" s="112">
        <f t="shared" si="28"/>
        <v>53052</v>
      </c>
      <c r="E252" s="6">
        <f t="shared" si="29"/>
        <v>0</v>
      </c>
      <c r="F252" s="6">
        <f t="shared" si="30"/>
        <v>0</v>
      </c>
      <c r="G252" s="7">
        <f t="shared" si="31"/>
        <v>0</v>
      </c>
      <c r="H252" s="7">
        <f t="shared" si="32"/>
        <v>0</v>
      </c>
      <c r="I252" s="113">
        <f t="shared" si="33"/>
        <v>0</v>
      </c>
    </row>
    <row r="253" spans="2:9" x14ac:dyDescent="0.2">
      <c r="B253" s="75">
        <f t="shared" si="27"/>
        <v>244</v>
      </c>
      <c r="C253" s="76">
        <f t="shared" si="26"/>
        <v>2045</v>
      </c>
      <c r="D253" s="112">
        <f t="shared" si="28"/>
        <v>53082</v>
      </c>
      <c r="E253" s="6">
        <f t="shared" si="29"/>
        <v>0</v>
      </c>
      <c r="F253" s="6">
        <f t="shared" si="30"/>
        <v>0</v>
      </c>
      <c r="G253" s="7">
        <f t="shared" si="31"/>
        <v>0</v>
      </c>
      <c r="H253" s="7">
        <f t="shared" si="32"/>
        <v>0</v>
      </c>
      <c r="I253" s="113">
        <f t="shared" si="33"/>
        <v>0</v>
      </c>
    </row>
    <row r="254" spans="2:9" x14ac:dyDescent="0.2">
      <c r="B254" s="75">
        <f t="shared" si="27"/>
        <v>245</v>
      </c>
      <c r="C254" s="76">
        <f t="shared" si="26"/>
        <v>2045</v>
      </c>
      <c r="D254" s="112">
        <f t="shared" si="28"/>
        <v>53113</v>
      </c>
      <c r="E254" s="6">
        <f t="shared" si="29"/>
        <v>0</v>
      </c>
      <c r="F254" s="6">
        <f t="shared" si="30"/>
        <v>0</v>
      </c>
      <c r="G254" s="7">
        <f t="shared" si="31"/>
        <v>0</v>
      </c>
      <c r="H254" s="7">
        <f t="shared" si="32"/>
        <v>0</v>
      </c>
      <c r="I254" s="113">
        <f t="shared" si="33"/>
        <v>0</v>
      </c>
    </row>
    <row r="255" spans="2:9" x14ac:dyDescent="0.2">
      <c r="B255" s="75">
        <f t="shared" si="27"/>
        <v>246</v>
      </c>
      <c r="C255" s="76">
        <f t="shared" si="26"/>
        <v>2045</v>
      </c>
      <c r="D255" s="112">
        <f t="shared" si="28"/>
        <v>53143</v>
      </c>
      <c r="E255" s="6">
        <f t="shared" si="29"/>
        <v>0</v>
      </c>
      <c r="F255" s="6">
        <f t="shared" si="30"/>
        <v>0</v>
      </c>
      <c r="G255" s="7">
        <f t="shared" si="31"/>
        <v>0</v>
      </c>
      <c r="H255" s="7">
        <f t="shared" si="32"/>
        <v>0</v>
      </c>
      <c r="I255" s="113">
        <f t="shared" si="33"/>
        <v>0</v>
      </c>
    </row>
    <row r="256" spans="2:9" x14ac:dyDescent="0.2">
      <c r="B256" s="75">
        <f t="shared" si="27"/>
        <v>247</v>
      </c>
      <c r="C256" s="76">
        <f t="shared" si="26"/>
        <v>2045</v>
      </c>
      <c r="D256" s="112">
        <f t="shared" si="28"/>
        <v>53174</v>
      </c>
      <c r="E256" s="6">
        <f t="shared" si="29"/>
        <v>0</v>
      </c>
      <c r="F256" s="6">
        <f t="shared" si="30"/>
        <v>0</v>
      </c>
      <c r="G256" s="7">
        <f t="shared" si="31"/>
        <v>0</v>
      </c>
      <c r="H256" s="7">
        <f t="shared" si="32"/>
        <v>0</v>
      </c>
      <c r="I256" s="113">
        <f t="shared" si="33"/>
        <v>0</v>
      </c>
    </row>
    <row r="257" spans="2:9" x14ac:dyDescent="0.2">
      <c r="B257" s="75">
        <f t="shared" si="27"/>
        <v>248</v>
      </c>
      <c r="C257" s="76">
        <f t="shared" si="26"/>
        <v>2045</v>
      </c>
      <c r="D257" s="112">
        <f t="shared" si="28"/>
        <v>53205</v>
      </c>
      <c r="E257" s="6">
        <f t="shared" si="29"/>
        <v>0</v>
      </c>
      <c r="F257" s="6">
        <f t="shared" si="30"/>
        <v>0</v>
      </c>
      <c r="G257" s="7">
        <f t="shared" si="31"/>
        <v>0</v>
      </c>
      <c r="H257" s="7">
        <f t="shared" si="32"/>
        <v>0</v>
      </c>
      <c r="I257" s="113">
        <f t="shared" si="33"/>
        <v>0</v>
      </c>
    </row>
    <row r="258" spans="2:9" x14ac:dyDescent="0.2">
      <c r="B258" s="75">
        <f t="shared" si="27"/>
        <v>249</v>
      </c>
      <c r="C258" s="76">
        <f t="shared" si="26"/>
        <v>2045</v>
      </c>
      <c r="D258" s="112">
        <f t="shared" si="28"/>
        <v>53235</v>
      </c>
      <c r="E258" s="6">
        <f t="shared" si="29"/>
        <v>0</v>
      </c>
      <c r="F258" s="6">
        <f t="shared" si="30"/>
        <v>0</v>
      </c>
      <c r="G258" s="7">
        <f t="shared" si="31"/>
        <v>0</v>
      </c>
      <c r="H258" s="7">
        <f t="shared" si="32"/>
        <v>0</v>
      </c>
      <c r="I258" s="113">
        <f t="shared" si="33"/>
        <v>0</v>
      </c>
    </row>
    <row r="259" spans="2:9" x14ac:dyDescent="0.2">
      <c r="B259" s="75">
        <f t="shared" si="27"/>
        <v>250</v>
      </c>
      <c r="C259" s="76">
        <f t="shared" si="26"/>
        <v>2045</v>
      </c>
      <c r="D259" s="112">
        <f t="shared" si="28"/>
        <v>53266</v>
      </c>
      <c r="E259" s="6">
        <f t="shared" si="29"/>
        <v>0</v>
      </c>
      <c r="F259" s="6">
        <f t="shared" si="30"/>
        <v>0</v>
      </c>
      <c r="G259" s="7">
        <f t="shared" si="31"/>
        <v>0</v>
      </c>
      <c r="H259" s="7">
        <f t="shared" si="32"/>
        <v>0</v>
      </c>
      <c r="I259" s="113">
        <f t="shared" si="33"/>
        <v>0</v>
      </c>
    </row>
    <row r="260" spans="2:9" x14ac:dyDescent="0.2">
      <c r="B260" s="75">
        <f t="shared" si="27"/>
        <v>251</v>
      </c>
      <c r="C260" s="76">
        <f t="shared" si="26"/>
        <v>2045</v>
      </c>
      <c r="D260" s="112">
        <f t="shared" si="28"/>
        <v>53296</v>
      </c>
      <c r="E260" s="6">
        <f t="shared" si="29"/>
        <v>0</v>
      </c>
      <c r="F260" s="6">
        <f t="shared" si="30"/>
        <v>0</v>
      </c>
      <c r="G260" s="7">
        <f t="shared" si="31"/>
        <v>0</v>
      </c>
      <c r="H260" s="7">
        <f t="shared" si="32"/>
        <v>0</v>
      </c>
      <c r="I260" s="113">
        <f t="shared" si="33"/>
        <v>0</v>
      </c>
    </row>
    <row r="261" spans="2:9" x14ac:dyDescent="0.2">
      <c r="B261" s="75">
        <f t="shared" si="27"/>
        <v>252</v>
      </c>
      <c r="C261" s="76">
        <f t="shared" si="26"/>
        <v>2045</v>
      </c>
      <c r="D261" s="112">
        <f t="shared" si="28"/>
        <v>53327</v>
      </c>
      <c r="E261" s="6">
        <f t="shared" si="29"/>
        <v>0</v>
      </c>
      <c r="F261" s="6">
        <f t="shared" si="30"/>
        <v>0</v>
      </c>
      <c r="G261" s="7">
        <f t="shared" si="31"/>
        <v>0</v>
      </c>
      <c r="H261" s="7">
        <f t="shared" si="32"/>
        <v>0</v>
      </c>
      <c r="I261" s="113">
        <f t="shared" si="33"/>
        <v>0</v>
      </c>
    </row>
    <row r="262" spans="2:9" x14ac:dyDescent="0.2">
      <c r="B262" s="75">
        <f t="shared" si="27"/>
        <v>253</v>
      </c>
      <c r="C262" s="76">
        <f t="shared" si="26"/>
        <v>2046</v>
      </c>
      <c r="D262" s="112">
        <f t="shared" si="28"/>
        <v>53358</v>
      </c>
      <c r="E262" s="6">
        <f t="shared" si="29"/>
        <v>0</v>
      </c>
      <c r="F262" s="6">
        <f t="shared" si="30"/>
        <v>0</v>
      </c>
      <c r="G262" s="7">
        <f t="shared" si="31"/>
        <v>0</v>
      </c>
      <c r="H262" s="7">
        <f t="shared" si="32"/>
        <v>0</v>
      </c>
      <c r="I262" s="113">
        <f t="shared" si="33"/>
        <v>0</v>
      </c>
    </row>
    <row r="263" spans="2:9" x14ac:dyDescent="0.2">
      <c r="B263" s="75">
        <f t="shared" si="27"/>
        <v>254</v>
      </c>
      <c r="C263" s="76">
        <f t="shared" si="26"/>
        <v>2046</v>
      </c>
      <c r="D263" s="112">
        <f t="shared" si="28"/>
        <v>53386</v>
      </c>
      <c r="E263" s="6">
        <f t="shared" si="29"/>
        <v>0</v>
      </c>
      <c r="F263" s="6">
        <f t="shared" si="30"/>
        <v>0</v>
      </c>
      <c r="G263" s="7">
        <f t="shared" si="31"/>
        <v>0</v>
      </c>
      <c r="H263" s="7">
        <f t="shared" si="32"/>
        <v>0</v>
      </c>
      <c r="I263" s="113">
        <f t="shared" si="33"/>
        <v>0</v>
      </c>
    </row>
    <row r="264" spans="2:9" x14ac:dyDescent="0.2">
      <c r="B264" s="75">
        <f t="shared" si="27"/>
        <v>255</v>
      </c>
      <c r="C264" s="76">
        <f t="shared" si="26"/>
        <v>2046</v>
      </c>
      <c r="D264" s="112">
        <f t="shared" si="28"/>
        <v>53417</v>
      </c>
      <c r="E264" s="6">
        <f t="shared" si="29"/>
        <v>0</v>
      </c>
      <c r="F264" s="6">
        <f t="shared" si="30"/>
        <v>0</v>
      </c>
      <c r="G264" s="7">
        <f t="shared" si="31"/>
        <v>0</v>
      </c>
      <c r="H264" s="7">
        <f t="shared" si="32"/>
        <v>0</v>
      </c>
      <c r="I264" s="113">
        <f t="shared" si="33"/>
        <v>0</v>
      </c>
    </row>
    <row r="265" spans="2:9" x14ac:dyDescent="0.2">
      <c r="B265" s="75">
        <f t="shared" si="27"/>
        <v>256</v>
      </c>
      <c r="C265" s="76">
        <f t="shared" si="26"/>
        <v>2046</v>
      </c>
      <c r="D265" s="112">
        <f t="shared" si="28"/>
        <v>53447</v>
      </c>
      <c r="E265" s="6">
        <f t="shared" si="29"/>
        <v>0</v>
      </c>
      <c r="F265" s="6">
        <f t="shared" si="30"/>
        <v>0</v>
      </c>
      <c r="G265" s="7">
        <f t="shared" si="31"/>
        <v>0</v>
      </c>
      <c r="H265" s="7">
        <f t="shared" si="32"/>
        <v>0</v>
      </c>
      <c r="I265" s="113">
        <f t="shared" si="33"/>
        <v>0</v>
      </c>
    </row>
    <row r="266" spans="2:9" x14ac:dyDescent="0.2">
      <c r="B266" s="75">
        <f t="shared" si="27"/>
        <v>257</v>
      </c>
      <c r="C266" s="76">
        <f t="shared" si="26"/>
        <v>2046</v>
      </c>
      <c r="D266" s="112">
        <f t="shared" si="28"/>
        <v>53478</v>
      </c>
      <c r="E266" s="6">
        <f t="shared" si="29"/>
        <v>0</v>
      </c>
      <c r="F266" s="6">
        <f t="shared" si="30"/>
        <v>0</v>
      </c>
      <c r="G266" s="7">
        <f t="shared" si="31"/>
        <v>0</v>
      </c>
      <c r="H266" s="7">
        <f t="shared" si="32"/>
        <v>0</v>
      </c>
      <c r="I266" s="113">
        <f t="shared" si="33"/>
        <v>0</v>
      </c>
    </row>
    <row r="267" spans="2:9" x14ac:dyDescent="0.2">
      <c r="B267" s="75">
        <f t="shared" si="27"/>
        <v>258</v>
      </c>
      <c r="C267" s="76">
        <f t="shared" ref="C267:C330" si="34">+YEAR(D267)</f>
        <v>2046</v>
      </c>
      <c r="D267" s="112">
        <f t="shared" si="28"/>
        <v>53508</v>
      </c>
      <c r="E267" s="6">
        <f t="shared" si="29"/>
        <v>0</v>
      </c>
      <c r="F267" s="6">
        <f t="shared" si="30"/>
        <v>0</v>
      </c>
      <c r="G267" s="7">
        <f t="shared" si="31"/>
        <v>0</v>
      </c>
      <c r="H267" s="7">
        <f t="shared" si="32"/>
        <v>0</v>
      </c>
      <c r="I267" s="113">
        <f t="shared" si="33"/>
        <v>0</v>
      </c>
    </row>
    <row r="268" spans="2:9" x14ac:dyDescent="0.2">
      <c r="B268" s="75">
        <f t="shared" ref="B268:B331" si="35">+B267+1</f>
        <v>259</v>
      </c>
      <c r="C268" s="76">
        <f t="shared" si="34"/>
        <v>2046</v>
      </c>
      <c r="D268" s="112">
        <f t="shared" ref="D268:D331" si="36">+EOMONTH(D267,1)</f>
        <v>53539</v>
      </c>
      <c r="E268" s="6">
        <f t="shared" ref="E268:E331" si="37">+IF(ROUND(I267,0)&gt;=0,I267,0)</f>
        <v>0</v>
      </c>
      <c r="F268" s="6">
        <f t="shared" ref="F268:F331" si="38">+IF(ROUND(E268,0)=0,0,$E$7)</f>
        <v>0</v>
      </c>
      <c r="G268" s="7">
        <f t="shared" ref="G268:G331" si="39">+E268*($E$5/12)</f>
        <v>0</v>
      </c>
      <c r="H268" s="7">
        <f t="shared" ref="H268:H331" si="40">+F268-G268</f>
        <v>0</v>
      </c>
      <c r="I268" s="113">
        <f t="shared" ref="I268:I331" si="41">+IF(ROUND(E268-H268,0)=0,0,E268-H268)</f>
        <v>0</v>
      </c>
    </row>
    <row r="269" spans="2:9" x14ac:dyDescent="0.2">
      <c r="B269" s="75">
        <f t="shared" si="35"/>
        <v>260</v>
      </c>
      <c r="C269" s="76">
        <f t="shared" si="34"/>
        <v>2046</v>
      </c>
      <c r="D269" s="112">
        <f t="shared" si="36"/>
        <v>53570</v>
      </c>
      <c r="E269" s="6">
        <f t="shared" si="37"/>
        <v>0</v>
      </c>
      <c r="F269" s="6">
        <f t="shared" si="38"/>
        <v>0</v>
      </c>
      <c r="G269" s="7">
        <f t="shared" si="39"/>
        <v>0</v>
      </c>
      <c r="H269" s="7">
        <f t="shared" si="40"/>
        <v>0</v>
      </c>
      <c r="I269" s="113">
        <f t="shared" si="41"/>
        <v>0</v>
      </c>
    </row>
    <row r="270" spans="2:9" x14ac:dyDescent="0.2">
      <c r="B270" s="75">
        <f t="shared" si="35"/>
        <v>261</v>
      </c>
      <c r="C270" s="76">
        <f t="shared" si="34"/>
        <v>2046</v>
      </c>
      <c r="D270" s="112">
        <f t="shared" si="36"/>
        <v>53600</v>
      </c>
      <c r="E270" s="6">
        <f t="shared" si="37"/>
        <v>0</v>
      </c>
      <c r="F270" s="6">
        <f t="shared" si="38"/>
        <v>0</v>
      </c>
      <c r="G270" s="7">
        <f t="shared" si="39"/>
        <v>0</v>
      </c>
      <c r="H270" s="7">
        <f t="shared" si="40"/>
        <v>0</v>
      </c>
      <c r="I270" s="113">
        <f t="shared" si="41"/>
        <v>0</v>
      </c>
    </row>
    <row r="271" spans="2:9" x14ac:dyDescent="0.2">
      <c r="B271" s="75">
        <f t="shared" si="35"/>
        <v>262</v>
      </c>
      <c r="C271" s="76">
        <f t="shared" si="34"/>
        <v>2046</v>
      </c>
      <c r="D271" s="112">
        <f t="shared" si="36"/>
        <v>53631</v>
      </c>
      <c r="E271" s="6">
        <f t="shared" si="37"/>
        <v>0</v>
      </c>
      <c r="F271" s="6">
        <f t="shared" si="38"/>
        <v>0</v>
      </c>
      <c r="G271" s="7">
        <f t="shared" si="39"/>
        <v>0</v>
      </c>
      <c r="H271" s="7">
        <f t="shared" si="40"/>
        <v>0</v>
      </c>
      <c r="I271" s="113">
        <f t="shared" si="41"/>
        <v>0</v>
      </c>
    </row>
    <row r="272" spans="2:9" x14ac:dyDescent="0.2">
      <c r="B272" s="75">
        <f t="shared" si="35"/>
        <v>263</v>
      </c>
      <c r="C272" s="76">
        <f t="shared" si="34"/>
        <v>2046</v>
      </c>
      <c r="D272" s="112">
        <f t="shared" si="36"/>
        <v>53661</v>
      </c>
      <c r="E272" s="6">
        <f t="shared" si="37"/>
        <v>0</v>
      </c>
      <c r="F272" s="6">
        <f t="shared" si="38"/>
        <v>0</v>
      </c>
      <c r="G272" s="7">
        <f t="shared" si="39"/>
        <v>0</v>
      </c>
      <c r="H272" s="7">
        <f t="shared" si="40"/>
        <v>0</v>
      </c>
      <c r="I272" s="113">
        <f t="shared" si="41"/>
        <v>0</v>
      </c>
    </row>
    <row r="273" spans="2:9" x14ac:dyDescent="0.2">
      <c r="B273" s="75">
        <f t="shared" si="35"/>
        <v>264</v>
      </c>
      <c r="C273" s="76">
        <f t="shared" si="34"/>
        <v>2046</v>
      </c>
      <c r="D273" s="112">
        <f t="shared" si="36"/>
        <v>53692</v>
      </c>
      <c r="E273" s="6">
        <f t="shared" si="37"/>
        <v>0</v>
      </c>
      <c r="F273" s="6">
        <f t="shared" si="38"/>
        <v>0</v>
      </c>
      <c r="G273" s="7">
        <f t="shared" si="39"/>
        <v>0</v>
      </c>
      <c r="H273" s="7">
        <f t="shared" si="40"/>
        <v>0</v>
      </c>
      <c r="I273" s="113">
        <f t="shared" si="41"/>
        <v>0</v>
      </c>
    </row>
    <row r="274" spans="2:9" x14ac:dyDescent="0.2">
      <c r="B274" s="75">
        <f t="shared" si="35"/>
        <v>265</v>
      </c>
      <c r="C274" s="76">
        <f t="shared" si="34"/>
        <v>2047</v>
      </c>
      <c r="D274" s="112">
        <f t="shared" si="36"/>
        <v>53723</v>
      </c>
      <c r="E274" s="6">
        <f t="shared" si="37"/>
        <v>0</v>
      </c>
      <c r="F274" s="6">
        <f t="shared" si="38"/>
        <v>0</v>
      </c>
      <c r="G274" s="7">
        <f t="shared" si="39"/>
        <v>0</v>
      </c>
      <c r="H274" s="7">
        <f t="shared" si="40"/>
        <v>0</v>
      </c>
      <c r="I274" s="113">
        <f t="shared" si="41"/>
        <v>0</v>
      </c>
    </row>
    <row r="275" spans="2:9" x14ac:dyDescent="0.2">
      <c r="B275" s="75">
        <f t="shared" si="35"/>
        <v>266</v>
      </c>
      <c r="C275" s="76">
        <f t="shared" si="34"/>
        <v>2047</v>
      </c>
      <c r="D275" s="112">
        <f t="shared" si="36"/>
        <v>53751</v>
      </c>
      <c r="E275" s="6">
        <f t="shared" si="37"/>
        <v>0</v>
      </c>
      <c r="F275" s="6">
        <f t="shared" si="38"/>
        <v>0</v>
      </c>
      <c r="G275" s="7">
        <f t="shared" si="39"/>
        <v>0</v>
      </c>
      <c r="H275" s="7">
        <f t="shared" si="40"/>
        <v>0</v>
      </c>
      <c r="I275" s="113">
        <f t="shared" si="41"/>
        <v>0</v>
      </c>
    </row>
    <row r="276" spans="2:9" x14ac:dyDescent="0.2">
      <c r="B276" s="75">
        <f t="shared" si="35"/>
        <v>267</v>
      </c>
      <c r="C276" s="76">
        <f t="shared" si="34"/>
        <v>2047</v>
      </c>
      <c r="D276" s="112">
        <f t="shared" si="36"/>
        <v>53782</v>
      </c>
      <c r="E276" s="6">
        <f t="shared" si="37"/>
        <v>0</v>
      </c>
      <c r="F276" s="6">
        <f t="shared" si="38"/>
        <v>0</v>
      </c>
      <c r="G276" s="7">
        <f t="shared" si="39"/>
        <v>0</v>
      </c>
      <c r="H276" s="7">
        <f t="shared" si="40"/>
        <v>0</v>
      </c>
      <c r="I276" s="113">
        <f t="shared" si="41"/>
        <v>0</v>
      </c>
    </row>
    <row r="277" spans="2:9" x14ac:dyDescent="0.2">
      <c r="B277" s="75">
        <f t="shared" si="35"/>
        <v>268</v>
      </c>
      <c r="C277" s="76">
        <f t="shared" si="34"/>
        <v>2047</v>
      </c>
      <c r="D277" s="112">
        <f t="shared" si="36"/>
        <v>53812</v>
      </c>
      <c r="E277" s="6">
        <f t="shared" si="37"/>
        <v>0</v>
      </c>
      <c r="F277" s="6">
        <f t="shared" si="38"/>
        <v>0</v>
      </c>
      <c r="G277" s="7">
        <f t="shared" si="39"/>
        <v>0</v>
      </c>
      <c r="H277" s="7">
        <f t="shared" si="40"/>
        <v>0</v>
      </c>
      <c r="I277" s="113">
        <f t="shared" si="41"/>
        <v>0</v>
      </c>
    </row>
    <row r="278" spans="2:9" x14ac:dyDescent="0.2">
      <c r="B278" s="75">
        <f t="shared" si="35"/>
        <v>269</v>
      </c>
      <c r="C278" s="76">
        <f t="shared" si="34"/>
        <v>2047</v>
      </c>
      <c r="D278" s="112">
        <f t="shared" si="36"/>
        <v>53843</v>
      </c>
      <c r="E278" s="6">
        <f t="shared" si="37"/>
        <v>0</v>
      </c>
      <c r="F278" s="6">
        <f t="shared" si="38"/>
        <v>0</v>
      </c>
      <c r="G278" s="7">
        <f t="shared" si="39"/>
        <v>0</v>
      </c>
      <c r="H278" s="7">
        <f t="shared" si="40"/>
        <v>0</v>
      </c>
      <c r="I278" s="113">
        <f t="shared" si="41"/>
        <v>0</v>
      </c>
    </row>
    <row r="279" spans="2:9" x14ac:dyDescent="0.2">
      <c r="B279" s="75">
        <f t="shared" si="35"/>
        <v>270</v>
      </c>
      <c r="C279" s="76">
        <f t="shared" si="34"/>
        <v>2047</v>
      </c>
      <c r="D279" s="112">
        <f t="shared" si="36"/>
        <v>53873</v>
      </c>
      <c r="E279" s="6">
        <f t="shared" si="37"/>
        <v>0</v>
      </c>
      <c r="F279" s="6">
        <f t="shared" si="38"/>
        <v>0</v>
      </c>
      <c r="G279" s="7">
        <f t="shared" si="39"/>
        <v>0</v>
      </c>
      <c r="H279" s="7">
        <f t="shared" si="40"/>
        <v>0</v>
      </c>
      <c r="I279" s="113">
        <f t="shared" si="41"/>
        <v>0</v>
      </c>
    </row>
    <row r="280" spans="2:9" x14ac:dyDescent="0.2">
      <c r="B280" s="75">
        <f t="shared" si="35"/>
        <v>271</v>
      </c>
      <c r="C280" s="76">
        <f t="shared" si="34"/>
        <v>2047</v>
      </c>
      <c r="D280" s="112">
        <f t="shared" si="36"/>
        <v>53904</v>
      </c>
      <c r="E280" s="6">
        <f t="shared" si="37"/>
        <v>0</v>
      </c>
      <c r="F280" s="6">
        <f t="shared" si="38"/>
        <v>0</v>
      </c>
      <c r="G280" s="7">
        <f t="shared" si="39"/>
        <v>0</v>
      </c>
      <c r="H280" s="7">
        <f t="shared" si="40"/>
        <v>0</v>
      </c>
      <c r="I280" s="113">
        <f t="shared" si="41"/>
        <v>0</v>
      </c>
    </row>
    <row r="281" spans="2:9" x14ac:dyDescent="0.2">
      <c r="B281" s="75">
        <f t="shared" si="35"/>
        <v>272</v>
      </c>
      <c r="C281" s="76">
        <f t="shared" si="34"/>
        <v>2047</v>
      </c>
      <c r="D281" s="112">
        <f t="shared" si="36"/>
        <v>53935</v>
      </c>
      <c r="E281" s="6">
        <f t="shared" si="37"/>
        <v>0</v>
      </c>
      <c r="F281" s="6">
        <f t="shared" si="38"/>
        <v>0</v>
      </c>
      <c r="G281" s="7">
        <f t="shared" si="39"/>
        <v>0</v>
      </c>
      <c r="H281" s="7">
        <f t="shared" si="40"/>
        <v>0</v>
      </c>
      <c r="I281" s="113">
        <f t="shared" si="41"/>
        <v>0</v>
      </c>
    </row>
    <row r="282" spans="2:9" x14ac:dyDescent="0.2">
      <c r="B282" s="75">
        <f t="shared" si="35"/>
        <v>273</v>
      </c>
      <c r="C282" s="76">
        <f t="shared" si="34"/>
        <v>2047</v>
      </c>
      <c r="D282" s="112">
        <f t="shared" si="36"/>
        <v>53965</v>
      </c>
      <c r="E282" s="6">
        <f t="shared" si="37"/>
        <v>0</v>
      </c>
      <c r="F282" s="6">
        <f t="shared" si="38"/>
        <v>0</v>
      </c>
      <c r="G282" s="7">
        <f t="shared" si="39"/>
        <v>0</v>
      </c>
      <c r="H282" s="7">
        <f t="shared" si="40"/>
        <v>0</v>
      </c>
      <c r="I282" s="113">
        <f t="shared" si="41"/>
        <v>0</v>
      </c>
    </row>
    <row r="283" spans="2:9" x14ac:dyDescent="0.2">
      <c r="B283" s="75">
        <f t="shared" si="35"/>
        <v>274</v>
      </c>
      <c r="C283" s="76">
        <f t="shared" si="34"/>
        <v>2047</v>
      </c>
      <c r="D283" s="112">
        <f t="shared" si="36"/>
        <v>53996</v>
      </c>
      <c r="E283" s="6">
        <f t="shared" si="37"/>
        <v>0</v>
      </c>
      <c r="F283" s="6">
        <f t="shared" si="38"/>
        <v>0</v>
      </c>
      <c r="G283" s="7">
        <f t="shared" si="39"/>
        <v>0</v>
      </c>
      <c r="H283" s="7">
        <f t="shared" si="40"/>
        <v>0</v>
      </c>
      <c r="I283" s="113">
        <f t="shared" si="41"/>
        <v>0</v>
      </c>
    </row>
    <row r="284" spans="2:9" x14ac:dyDescent="0.2">
      <c r="B284" s="75">
        <f t="shared" si="35"/>
        <v>275</v>
      </c>
      <c r="C284" s="76">
        <f t="shared" si="34"/>
        <v>2047</v>
      </c>
      <c r="D284" s="112">
        <f t="shared" si="36"/>
        <v>54026</v>
      </c>
      <c r="E284" s="6">
        <f t="shared" si="37"/>
        <v>0</v>
      </c>
      <c r="F284" s="6">
        <f t="shared" si="38"/>
        <v>0</v>
      </c>
      <c r="G284" s="7">
        <f t="shared" si="39"/>
        <v>0</v>
      </c>
      <c r="H284" s="7">
        <f t="shared" si="40"/>
        <v>0</v>
      </c>
      <c r="I284" s="113">
        <f t="shared" si="41"/>
        <v>0</v>
      </c>
    </row>
    <row r="285" spans="2:9" x14ac:dyDescent="0.2">
      <c r="B285" s="75">
        <f t="shared" si="35"/>
        <v>276</v>
      </c>
      <c r="C285" s="76">
        <f t="shared" si="34"/>
        <v>2047</v>
      </c>
      <c r="D285" s="112">
        <f t="shared" si="36"/>
        <v>54057</v>
      </c>
      <c r="E285" s="6">
        <f t="shared" si="37"/>
        <v>0</v>
      </c>
      <c r="F285" s="6">
        <f t="shared" si="38"/>
        <v>0</v>
      </c>
      <c r="G285" s="7">
        <f t="shared" si="39"/>
        <v>0</v>
      </c>
      <c r="H285" s="7">
        <f t="shared" si="40"/>
        <v>0</v>
      </c>
      <c r="I285" s="113">
        <f t="shared" si="41"/>
        <v>0</v>
      </c>
    </row>
    <row r="286" spans="2:9" x14ac:dyDescent="0.2">
      <c r="B286" s="75">
        <f t="shared" si="35"/>
        <v>277</v>
      </c>
      <c r="C286" s="76">
        <f t="shared" si="34"/>
        <v>2048</v>
      </c>
      <c r="D286" s="112">
        <f t="shared" si="36"/>
        <v>54088</v>
      </c>
      <c r="E286" s="6">
        <f t="shared" si="37"/>
        <v>0</v>
      </c>
      <c r="F286" s="6">
        <f t="shared" si="38"/>
        <v>0</v>
      </c>
      <c r="G286" s="7">
        <f t="shared" si="39"/>
        <v>0</v>
      </c>
      <c r="H286" s="7">
        <f t="shared" si="40"/>
        <v>0</v>
      </c>
      <c r="I286" s="113">
        <f t="shared" si="41"/>
        <v>0</v>
      </c>
    </row>
    <row r="287" spans="2:9" x14ac:dyDescent="0.2">
      <c r="B287" s="75">
        <f t="shared" si="35"/>
        <v>278</v>
      </c>
      <c r="C287" s="76">
        <f t="shared" si="34"/>
        <v>2048</v>
      </c>
      <c r="D287" s="112">
        <f t="shared" si="36"/>
        <v>54117</v>
      </c>
      <c r="E287" s="6">
        <f t="shared" si="37"/>
        <v>0</v>
      </c>
      <c r="F287" s="6">
        <f t="shared" si="38"/>
        <v>0</v>
      </c>
      <c r="G287" s="7">
        <f t="shared" si="39"/>
        <v>0</v>
      </c>
      <c r="H287" s="7">
        <f t="shared" si="40"/>
        <v>0</v>
      </c>
      <c r="I287" s="113">
        <f t="shared" si="41"/>
        <v>0</v>
      </c>
    </row>
    <row r="288" spans="2:9" x14ac:dyDescent="0.2">
      <c r="B288" s="75">
        <f t="shared" si="35"/>
        <v>279</v>
      </c>
      <c r="C288" s="76">
        <f t="shared" si="34"/>
        <v>2048</v>
      </c>
      <c r="D288" s="112">
        <f t="shared" si="36"/>
        <v>54148</v>
      </c>
      <c r="E288" s="6">
        <f t="shared" si="37"/>
        <v>0</v>
      </c>
      <c r="F288" s="6">
        <f t="shared" si="38"/>
        <v>0</v>
      </c>
      <c r="G288" s="7">
        <f t="shared" si="39"/>
        <v>0</v>
      </c>
      <c r="H288" s="7">
        <f t="shared" si="40"/>
        <v>0</v>
      </c>
      <c r="I288" s="113">
        <f t="shared" si="41"/>
        <v>0</v>
      </c>
    </row>
    <row r="289" spans="2:9" x14ac:dyDescent="0.2">
      <c r="B289" s="75">
        <f t="shared" si="35"/>
        <v>280</v>
      </c>
      <c r="C289" s="76">
        <f t="shared" si="34"/>
        <v>2048</v>
      </c>
      <c r="D289" s="112">
        <f t="shared" si="36"/>
        <v>54178</v>
      </c>
      <c r="E289" s="6">
        <f t="shared" si="37"/>
        <v>0</v>
      </c>
      <c r="F289" s="6">
        <f t="shared" si="38"/>
        <v>0</v>
      </c>
      <c r="G289" s="7">
        <f t="shared" si="39"/>
        <v>0</v>
      </c>
      <c r="H289" s="7">
        <f t="shared" si="40"/>
        <v>0</v>
      </c>
      <c r="I289" s="113">
        <f t="shared" si="41"/>
        <v>0</v>
      </c>
    </row>
    <row r="290" spans="2:9" x14ac:dyDescent="0.2">
      <c r="B290" s="75">
        <f t="shared" si="35"/>
        <v>281</v>
      </c>
      <c r="C290" s="76">
        <f t="shared" si="34"/>
        <v>2048</v>
      </c>
      <c r="D290" s="112">
        <f t="shared" si="36"/>
        <v>54209</v>
      </c>
      <c r="E290" s="6">
        <f t="shared" si="37"/>
        <v>0</v>
      </c>
      <c r="F290" s="6">
        <f t="shared" si="38"/>
        <v>0</v>
      </c>
      <c r="G290" s="7">
        <f t="shared" si="39"/>
        <v>0</v>
      </c>
      <c r="H290" s="7">
        <f t="shared" si="40"/>
        <v>0</v>
      </c>
      <c r="I290" s="113">
        <f t="shared" si="41"/>
        <v>0</v>
      </c>
    </row>
    <row r="291" spans="2:9" x14ac:dyDescent="0.2">
      <c r="B291" s="75">
        <f t="shared" si="35"/>
        <v>282</v>
      </c>
      <c r="C291" s="76">
        <f t="shared" si="34"/>
        <v>2048</v>
      </c>
      <c r="D291" s="112">
        <f t="shared" si="36"/>
        <v>54239</v>
      </c>
      <c r="E291" s="6">
        <f t="shared" si="37"/>
        <v>0</v>
      </c>
      <c r="F291" s="6">
        <f t="shared" si="38"/>
        <v>0</v>
      </c>
      <c r="G291" s="7">
        <f t="shared" si="39"/>
        <v>0</v>
      </c>
      <c r="H291" s="7">
        <f t="shared" si="40"/>
        <v>0</v>
      </c>
      <c r="I291" s="113">
        <f t="shared" si="41"/>
        <v>0</v>
      </c>
    </row>
    <row r="292" spans="2:9" x14ac:dyDescent="0.2">
      <c r="B292" s="75">
        <f t="shared" si="35"/>
        <v>283</v>
      </c>
      <c r="C292" s="76">
        <f t="shared" si="34"/>
        <v>2048</v>
      </c>
      <c r="D292" s="112">
        <f t="shared" si="36"/>
        <v>54270</v>
      </c>
      <c r="E292" s="6">
        <f t="shared" si="37"/>
        <v>0</v>
      </c>
      <c r="F292" s="6">
        <f t="shared" si="38"/>
        <v>0</v>
      </c>
      <c r="G292" s="7">
        <f t="shared" si="39"/>
        <v>0</v>
      </c>
      <c r="H292" s="7">
        <f t="shared" si="40"/>
        <v>0</v>
      </c>
      <c r="I292" s="113">
        <f t="shared" si="41"/>
        <v>0</v>
      </c>
    </row>
    <row r="293" spans="2:9" x14ac:dyDescent="0.2">
      <c r="B293" s="75">
        <f t="shared" si="35"/>
        <v>284</v>
      </c>
      <c r="C293" s="76">
        <f t="shared" si="34"/>
        <v>2048</v>
      </c>
      <c r="D293" s="112">
        <f t="shared" si="36"/>
        <v>54301</v>
      </c>
      <c r="E293" s="6">
        <f t="shared" si="37"/>
        <v>0</v>
      </c>
      <c r="F293" s="6">
        <f t="shared" si="38"/>
        <v>0</v>
      </c>
      <c r="G293" s="7">
        <f t="shared" si="39"/>
        <v>0</v>
      </c>
      <c r="H293" s="7">
        <f t="shared" si="40"/>
        <v>0</v>
      </c>
      <c r="I293" s="113">
        <f t="shared" si="41"/>
        <v>0</v>
      </c>
    </row>
    <row r="294" spans="2:9" x14ac:dyDescent="0.2">
      <c r="B294" s="75">
        <f t="shared" si="35"/>
        <v>285</v>
      </c>
      <c r="C294" s="76">
        <f t="shared" si="34"/>
        <v>2048</v>
      </c>
      <c r="D294" s="112">
        <f t="shared" si="36"/>
        <v>54331</v>
      </c>
      <c r="E294" s="6">
        <f t="shared" si="37"/>
        <v>0</v>
      </c>
      <c r="F294" s="6">
        <f t="shared" si="38"/>
        <v>0</v>
      </c>
      <c r="G294" s="7">
        <f t="shared" si="39"/>
        <v>0</v>
      </c>
      <c r="H294" s="7">
        <f t="shared" si="40"/>
        <v>0</v>
      </c>
      <c r="I294" s="113">
        <f t="shared" si="41"/>
        <v>0</v>
      </c>
    </row>
    <row r="295" spans="2:9" x14ac:dyDescent="0.2">
      <c r="B295" s="75">
        <f t="shared" si="35"/>
        <v>286</v>
      </c>
      <c r="C295" s="76">
        <f t="shared" si="34"/>
        <v>2048</v>
      </c>
      <c r="D295" s="112">
        <f t="shared" si="36"/>
        <v>54362</v>
      </c>
      <c r="E295" s="6">
        <f t="shared" si="37"/>
        <v>0</v>
      </c>
      <c r="F295" s="6">
        <f t="shared" si="38"/>
        <v>0</v>
      </c>
      <c r="G295" s="7">
        <f t="shared" si="39"/>
        <v>0</v>
      </c>
      <c r="H295" s="7">
        <f t="shared" si="40"/>
        <v>0</v>
      </c>
      <c r="I295" s="113">
        <f t="shared" si="41"/>
        <v>0</v>
      </c>
    </row>
    <row r="296" spans="2:9" x14ac:dyDescent="0.2">
      <c r="B296" s="75">
        <f t="shared" si="35"/>
        <v>287</v>
      </c>
      <c r="C296" s="76">
        <f t="shared" si="34"/>
        <v>2048</v>
      </c>
      <c r="D296" s="112">
        <f t="shared" si="36"/>
        <v>54392</v>
      </c>
      <c r="E296" s="6">
        <f t="shared" si="37"/>
        <v>0</v>
      </c>
      <c r="F296" s="6">
        <f t="shared" si="38"/>
        <v>0</v>
      </c>
      <c r="G296" s="7">
        <f t="shared" si="39"/>
        <v>0</v>
      </c>
      <c r="H296" s="7">
        <f t="shared" si="40"/>
        <v>0</v>
      </c>
      <c r="I296" s="113">
        <f t="shared" si="41"/>
        <v>0</v>
      </c>
    </row>
    <row r="297" spans="2:9" x14ac:dyDescent="0.2">
      <c r="B297" s="75">
        <f t="shared" si="35"/>
        <v>288</v>
      </c>
      <c r="C297" s="76">
        <f t="shared" si="34"/>
        <v>2048</v>
      </c>
      <c r="D297" s="112">
        <f t="shared" si="36"/>
        <v>54423</v>
      </c>
      <c r="E297" s="6">
        <f t="shared" si="37"/>
        <v>0</v>
      </c>
      <c r="F297" s="6">
        <f t="shared" si="38"/>
        <v>0</v>
      </c>
      <c r="G297" s="7">
        <f t="shared" si="39"/>
        <v>0</v>
      </c>
      <c r="H297" s="7">
        <f t="shared" si="40"/>
        <v>0</v>
      </c>
      <c r="I297" s="113">
        <f t="shared" si="41"/>
        <v>0</v>
      </c>
    </row>
    <row r="298" spans="2:9" x14ac:dyDescent="0.2">
      <c r="B298" s="75">
        <f t="shared" si="35"/>
        <v>289</v>
      </c>
      <c r="C298" s="76">
        <f t="shared" si="34"/>
        <v>2049</v>
      </c>
      <c r="D298" s="112">
        <f t="shared" si="36"/>
        <v>54454</v>
      </c>
      <c r="E298" s="6">
        <f t="shared" si="37"/>
        <v>0</v>
      </c>
      <c r="F298" s="6">
        <f t="shared" si="38"/>
        <v>0</v>
      </c>
      <c r="G298" s="7">
        <f t="shared" si="39"/>
        <v>0</v>
      </c>
      <c r="H298" s="7">
        <f t="shared" si="40"/>
        <v>0</v>
      </c>
      <c r="I298" s="113">
        <f t="shared" si="41"/>
        <v>0</v>
      </c>
    </row>
    <row r="299" spans="2:9" x14ac:dyDescent="0.2">
      <c r="B299" s="75">
        <f t="shared" si="35"/>
        <v>290</v>
      </c>
      <c r="C299" s="76">
        <f t="shared" si="34"/>
        <v>2049</v>
      </c>
      <c r="D299" s="112">
        <f t="shared" si="36"/>
        <v>54482</v>
      </c>
      <c r="E299" s="6">
        <f t="shared" si="37"/>
        <v>0</v>
      </c>
      <c r="F299" s="6">
        <f t="shared" si="38"/>
        <v>0</v>
      </c>
      <c r="G299" s="7">
        <f t="shared" si="39"/>
        <v>0</v>
      </c>
      <c r="H299" s="7">
        <f t="shared" si="40"/>
        <v>0</v>
      </c>
      <c r="I299" s="113">
        <f t="shared" si="41"/>
        <v>0</v>
      </c>
    </row>
    <row r="300" spans="2:9" x14ac:dyDescent="0.2">
      <c r="B300" s="75">
        <f t="shared" si="35"/>
        <v>291</v>
      </c>
      <c r="C300" s="76">
        <f t="shared" si="34"/>
        <v>2049</v>
      </c>
      <c r="D300" s="112">
        <f t="shared" si="36"/>
        <v>54513</v>
      </c>
      <c r="E300" s="6">
        <f t="shared" si="37"/>
        <v>0</v>
      </c>
      <c r="F300" s="6">
        <f t="shared" si="38"/>
        <v>0</v>
      </c>
      <c r="G300" s="7">
        <f t="shared" si="39"/>
        <v>0</v>
      </c>
      <c r="H300" s="7">
        <f t="shared" si="40"/>
        <v>0</v>
      </c>
      <c r="I300" s="113">
        <f t="shared" si="41"/>
        <v>0</v>
      </c>
    </row>
    <row r="301" spans="2:9" x14ac:dyDescent="0.2">
      <c r="B301" s="75">
        <f t="shared" si="35"/>
        <v>292</v>
      </c>
      <c r="C301" s="76">
        <f t="shared" si="34"/>
        <v>2049</v>
      </c>
      <c r="D301" s="112">
        <f t="shared" si="36"/>
        <v>54543</v>
      </c>
      <c r="E301" s="6">
        <f t="shared" si="37"/>
        <v>0</v>
      </c>
      <c r="F301" s="6">
        <f t="shared" si="38"/>
        <v>0</v>
      </c>
      <c r="G301" s="7">
        <f t="shared" si="39"/>
        <v>0</v>
      </c>
      <c r="H301" s="7">
        <f t="shared" si="40"/>
        <v>0</v>
      </c>
      <c r="I301" s="113">
        <f t="shared" si="41"/>
        <v>0</v>
      </c>
    </row>
    <row r="302" spans="2:9" x14ac:dyDescent="0.2">
      <c r="B302" s="75">
        <f t="shared" si="35"/>
        <v>293</v>
      </c>
      <c r="C302" s="76">
        <f t="shared" si="34"/>
        <v>2049</v>
      </c>
      <c r="D302" s="112">
        <f t="shared" si="36"/>
        <v>54574</v>
      </c>
      <c r="E302" s="6">
        <f t="shared" si="37"/>
        <v>0</v>
      </c>
      <c r="F302" s="6">
        <f t="shared" si="38"/>
        <v>0</v>
      </c>
      <c r="G302" s="7">
        <f t="shared" si="39"/>
        <v>0</v>
      </c>
      <c r="H302" s="7">
        <f t="shared" si="40"/>
        <v>0</v>
      </c>
      <c r="I302" s="113">
        <f t="shared" si="41"/>
        <v>0</v>
      </c>
    </row>
    <row r="303" spans="2:9" x14ac:dyDescent="0.2">
      <c r="B303" s="75">
        <f t="shared" si="35"/>
        <v>294</v>
      </c>
      <c r="C303" s="76">
        <f t="shared" si="34"/>
        <v>2049</v>
      </c>
      <c r="D303" s="112">
        <f t="shared" si="36"/>
        <v>54604</v>
      </c>
      <c r="E303" s="6">
        <f t="shared" si="37"/>
        <v>0</v>
      </c>
      <c r="F303" s="6">
        <f t="shared" si="38"/>
        <v>0</v>
      </c>
      <c r="G303" s="7">
        <f t="shared" si="39"/>
        <v>0</v>
      </c>
      <c r="H303" s="7">
        <f t="shared" si="40"/>
        <v>0</v>
      </c>
      <c r="I303" s="113">
        <f t="shared" si="41"/>
        <v>0</v>
      </c>
    </row>
    <row r="304" spans="2:9" x14ac:dyDescent="0.2">
      <c r="B304" s="75">
        <f t="shared" si="35"/>
        <v>295</v>
      </c>
      <c r="C304" s="76">
        <f t="shared" si="34"/>
        <v>2049</v>
      </c>
      <c r="D304" s="112">
        <f t="shared" si="36"/>
        <v>54635</v>
      </c>
      <c r="E304" s="6">
        <f t="shared" si="37"/>
        <v>0</v>
      </c>
      <c r="F304" s="6">
        <f t="shared" si="38"/>
        <v>0</v>
      </c>
      <c r="G304" s="7">
        <f t="shared" si="39"/>
        <v>0</v>
      </c>
      <c r="H304" s="7">
        <f t="shared" si="40"/>
        <v>0</v>
      </c>
      <c r="I304" s="113">
        <f t="shared" si="41"/>
        <v>0</v>
      </c>
    </row>
    <row r="305" spans="2:9" x14ac:dyDescent="0.2">
      <c r="B305" s="75">
        <f t="shared" si="35"/>
        <v>296</v>
      </c>
      <c r="C305" s="76">
        <f t="shared" si="34"/>
        <v>2049</v>
      </c>
      <c r="D305" s="112">
        <f t="shared" si="36"/>
        <v>54666</v>
      </c>
      <c r="E305" s="6">
        <f t="shared" si="37"/>
        <v>0</v>
      </c>
      <c r="F305" s="6">
        <f t="shared" si="38"/>
        <v>0</v>
      </c>
      <c r="G305" s="7">
        <f t="shared" si="39"/>
        <v>0</v>
      </c>
      <c r="H305" s="7">
        <f t="shared" si="40"/>
        <v>0</v>
      </c>
      <c r="I305" s="113">
        <f t="shared" si="41"/>
        <v>0</v>
      </c>
    </row>
    <row r="306" spans="2:9" x14ac:dyDescent="0.2">
      <c r="B306" s="75">
        <f t="shared" si="35"/>
        <v>297</v>
      </c>
      <c r="C306" s="76">
        <f t="shared" si="34"/>
        <v>2049</v>
      </c>
      <c r="D306" s="112">
        <f t="shared" si="36"/>
        <v>54696</v>
      </c>
      <c r="E306" s="6">
        <f t="shared" si="37"/>
        <v>0</v>
      </c>
      <c r="F306" s="6">
        <f t="shared" si="38"/>
        <v>0</v>
      </c>
      <c r="G306" s="7">
        <f t="shared" si="39"/>
        <v>0</v>
      </c>
      <c r="H306" s="7">
        <f t="shared" si="40"/>
        <v>0</v>
      </c>
      <c r="I306" s="113">
        <f t="shared" si="41"/>
        <v>0</v>
      </c>
    </row>
    <row r="307" spans="2:9" x14ac:dyDescent="0.2">
      <c r="B307" s="75">
        <f t="shared" si="35"/>
        <v>298</v>
      </c>
      <c r="C307" s="76">
        <f t="shared" si="34"/>
        <v>2049</v>
      </c>
      <c r="D307" s="112">
        <f t="shared" si="36"/>
        <v>54727</v>
      </c>
      <c r="E307" s="6">
        <f t="shared" si="37"/>
        <v>0</v>
      </c>
      <c r="F307" s="6">
        <f t="shared" si="38"/>
        <v>0</v>
      </c>
      <c r="G307" s="7">
        <f t="shared" si="39"/>
        <v>0</v>
      </c>
      <c r="H307" s="7">
        <f t="shared" si="40"/>
        <v>0</v>
      </c>
      <c r="I307" s="113">
        <f t="shared" si="41"/>
        <v>0</v>
      </c>
    </row>
    <row r="308" spans="2:9" x14ac:dyDescent="0.2">
      <c r="B308" s="75">
        <f t="shared" si="35"/>
        <v>299</v>
      </c>
      <c r="C308" s="76">
        <f t="shared" si="34"/>
        <v>2049</v>
      </c>
      <c r="D308" s="112">
        <f t="shared" si="36"/>
        <v>54757</v>
      </c>
      <c r="E308" s="6">
        <f t="shared" si="37"/>
        <v>0</v>
      </c>
      <c r="F308" s="6">
        <f t="shared" si="38"/>
        <v>0</v>
      </c>
      <c r="G308" s="7">
        <f t="shared" si="39"/>
        <v>0</v>
      </c>
      <c r="H308" s="7">
        <f t="shared" si="40"/>
        <v>0</v>
      </c>
      <c r="I308" s="113">
        <f t="shared" si="41"/>
        <v>0</v>
      </c>
    </row>
    <row r="309" spans="2:9" x14ac:dyDescent="0.2">
      <c r="B309" s="75">
        <f t="shared" si="35"/>
        <v>300</v>
      </c>
      <c r="C309" s="76">
        <f t="shared" si="34"/>
        <v>2049</v>
      </c>
      <c r="D309" s="112">
        <f t="shared" si="36"/>
        <v>54788</v>
      </c>
      <c r="E309" s="6">
        <f t="shared" si="37"/>
        <v>0</v>
      </c>
      <c r="F309" s="6">
        <f t="shared" si="38"/>
        <v>0</v>
      </c>
      <c r="G309" s="7">
        <f t="shared" si="39"/>
        <v>0</v>
      </c>
      <c r="H309" s="7">
        <f t="shared" si="40"/>
        <v>0</v>
      </c>
      <c r="I309" s="113">
        <f t="shared" si="41"/>
        <v>0</v>
      </c>
    </row>
    <row r="310" spans="2:9" x14ac:dyDescent="0.2">
      <c r="B310" s="75">
        <f t="shared" si="35"/>
        <v>301</v>
      </c>
      <c r="C310" s="76">
        <f t="shared" si="34"/>
        <v>2050</v>
      </c>
      <c r="D310" s="112">
        <f t="shared" si="36"/>
        <v>54819</v>
      </c>
      <c r="E310" s="6">
        <f t="shared" si="37"/>
        <v>0</v>
      </c>
      <c r="F310" s="6">
        <f t="shared" si="38"/>
        <v>0</v>
      </c>
      <c r="G310" s="7">
        <f t="shared" si="39"/>
        <v>0</v>
      </c>
      <c r="H310" s="7">
        <f t="shared" si="40"/>
        <v>0</v>
      </c>
      <c r="I310" s="113">
        <f t="shared" si="41"/>
        <v>0</v>
      </c>
    </row>
    <row r="311" spans="2:9" x14ac:dyDescent="0.2">
      <c r="B311" s="75">
        <f t="shared" si="35"/>
        <v>302</v>
      </c>
      <c r="C311" s="76">
        <f t="shared" si="34"/>
        <v>2050</v>
      </c>
      <c r="D311" s="112">
        <f t="shared" si="36"/>
        <v>54847</v>
      </c>
      <c r="E311" s="6">
        <f t="shared" si="37"/>
        <v>0</v>
      </c>
      <c r="F311" s="6">
        <f t="shared" si="38"/>
        <v>0</v>
      </c>
      <c r="G311" s="7">
        <f t="shared" si="39"/>
        <v>0</v>
      </c>
      <c r="H311" s="7">
        <f t="shared" si="40"/>
        <v>0</v>
      </c>
      <c r="I311" s="113">
        <f t="shared" si="41"/>
        <v>0</v>
      </c>
    </row>
    <row r="312" spans="2:9" x14ac:dyDescent="0.2">
      <c r="B312" s="75">
        <f t="shared" si="35"/>
        <v>303</v>
      </c>
      <c r="C312" s="76">
        <f t="shared" si="34"/>
        <v>2050</v>
      </c>
      <c r="D312" s="112">
        <f t="shared" si="36"/>
        <v>54878</v>
      </c>
      <c r="E312" s="6">
        <f t="shared" si="37"/>
        <v>0</v>
      </c>
      <c r="F312" s="6">
        <f t="shared" si="38"/>
        <v>0</v>
      </c>
      <c r="G312" s="7">
        <f t="shared" si="39"/>
        <v>0</v>
      </c>
      <c r="H312" s="7">
        <f t="shared" si="40"/>
        <v>0</v>
      </c>
      <c r="I312" s="113">
        <f t="shared" si="41"/>
        <v>0</v>
      </c>
    </row>
    <row r="313" spans="2:9" x14ac:dyDescent="0.2">
      <c r="B313" s="75">
        <f t="shared" si="35"/>
        <v>304</v>
      </c>
      <c r="C313" s="76">
        <f t="shared" si="34"/>
        <v>2050</v>
      </c>
      <c r="D313" s="112">
        <f t="shared" si="36"/>
        <v>54908</v>
      </c>
      <c r="E313" s="6">
        <f t="shared" si="37"/>
        <v>0</v>
      </c>
      <c r="F313" s="6">
        <f t="shared" si="38"/>
        <v>0</v>
      </c>
      <c r="G313" s="7">
        <f t="shared" si="39"/>
        <v>0</v>
      </c>
      <c r="H313" s="7">
        <f t="shared" si="40"/>
        <v>0</v>
      </c>
      <c r="I313" s="113">
        <f t="shared" si="41"/>
        <v>0</v>
      </c>
    </row>
    <row r="314" spans="2:9" x14ac:dyDescent="0.2">
      <c r="B314" s="75">
        <f t="shared" si="35"/>
        <v>305</v>
      </c>
      <c r="C314" s="76">
        <f t="shared" si="34"/>
        <v>2050</v>
      </c>
      <c r="D314" s="112">
        <f t="shared" si="36"/>
        <v>54939</v>
      </c>
      <c r="E314" s="6">
        <f t="shared" si="37"/>
        <v>0</v>
      </c>
      <c r="F314" s="6">
        <f t="shared" si="38"/>
        <v>0</v>
      </c>
      <c r="G314" s="7">
        <f t="shared" si="39"/>
        <v>0</v>
      </c>
      <c r="H314" s="7">
        <f t="shared" si="40"/>
        <v>0</v>
      </c>
      <c r="I314" s="113">
        <f t="shared" si="41"/>
        <v>0</v>
      </c>
    </row>
    <row r="315" spans="2:9" x14ac:dyDescent="0.2">
      <c r="B315" s="75">
        <f t="shared" si="35"/>
        <v>306</v>
      </c>
      <c r="C315" s="76">
        <f t="shared" si="34"/>
        <v>2050</v>
      </c>
      <c r="D315" s="112">
        <f t="shared" si="36"/>
        <v>54969</v>
      </c>
      <c r="E315" s="6">
        <f t="shared" si="37"/>
        <v>0</v>
      </c>
      <c r="F315" s="6">
        <f t="shared" si="38"/>
        <v>0</v>
      </c>
      <c r="G315" s="7">
        <f t="shared" si="39"/>
        <v>0</v>
      </c>
      <c r="H315" s="7">
        <f t="shared" si="40"/>
        <v>0</v>
      </c>
      <c r="I315" s="113">
        <f t="shared" si="41"/>
        <v>0</v>
      </c>
    </row>
    <row r="316" spans="2:9" x14ac:dyDescent="0.2">
      <c r="B316" s="75">
        <f t="shared" si="35"/>
        <v>307</v>
      </c>
      <c r="C316" s="76">
        <f t="shared" si="34"/>
        <v>2050</v>
      </c>
      <c r="D316" s="112">
        <f t="shared" si="36"/>
        <v>55000</v>
      </c>
      <c r="E316" s="6">
        <f t="shared" si="37"/>
        <v>0</v>
      </c>
      <c r="F316" s="6">
        <f t="shared" si="38"/>
        <v>0</v>
      </c>
      <c r="G316" s="7">
        <f t="shared" si="39"/>
        <v>0</v>
      </c>
      <c r="H316" s="7">
        <f t="shared" si="40"/>
        <v>0</v>
      </c>
      <c r="I316" s="113">
        <f t="shared" si="41"/>
        <v>0</v>
      </c>
    </row>
    <row r="317" spans="2:9" x14ac:dyDescent="0.2">
      <c r="B317" s="75">
        <f t="shared" si="35"/>
        <v>308</v>
      </c>
      <c r="C317" s="76">
        <f t="shared" si="34"/>
        <v>2050</v>
      </c>
      <c r="D317" s="112">
        <f t="shared" si="36"/>
        <v>55031</v>
      </c>
      <c r="E317" s="6">
        <f t="shared" si="37"/>
        <v>0</v>
      </c>
      <c r="F317" s="6">
        <f t="shared" si="38"/>
        <v>0</v>
      </c>
      <c r="G317" s="7">
        <f t="shared" si="39"/>
        <v>0</v>
      </c>
      <c r="H317" s="7">
        <f t="shared" si="40"/>
        <v>0</v>
      </c>
      <c r="I317" s="113">
        <f t="shared" si="41"/>
        <v>0</v>
      </c>
    </row>
    <row r="318" spans="2:9" x14ac:dyDescent="0.2">
      <c r="B318" s="75">
        <f t="shared" si="35"/>
        <v>309</v>
      </c>
      <c r="C318" s="76">
        <f t="shared" si="34"/>
        <v>2050</v>
      </c>
      <c r="D318" s="112">
        <f t="shared" si="36"/>
        <v>55061</v>
      </c>
      <c r="E318" s="6">
        <f t="shared" si="37"/>
        <v>0</v>
      </c>
      <c r="F318" s="6">
        <f t="shared" si="38"/>
        <v>0</v>
      </c>
      <c r="G318" s="7">
        <f t="shared" si="39"/>
        <v>0</v>
      </c>
      <c r="H318" s="7">
        <f t="shared" si="40"/>
        <v>0</v>
      </c>
      <c r="I318" s="113">
        <f t="shared" si="41"/>
        <v>0</v>
      </c>
    </row>
    <row r="319" spans="2:9" x14ac:dyDescent="0.2">
      <c r="B319" s="75">
        <f t="shared" si="35"/>
        <v>310</v>
      </c>
      <c r="C319" s="76">
        <f t="shared" si="34"/>
        <v>2050</v>
      </c>
      <c r="D319" s="112">
        <f t="shared" si="36"/>
        <v>55092</v>
      </c>
      <c r="E319" s="6">
        <f t="shared" si="37"/>
        <v>0</v>
      </c>
      <c r="F319" s="6">
        <f t="shared" si="38"/>
        <v>0</v>
      </c>
      <c r="G319" s="7">
        <f t="shared" si="39"/>
        <v>0</v>
      </c>
      <c r="H319" s="7">
        <f t="shared" si="40"/>
        <v>0</v>
      </c>
      <c r="I319" s="113">
        <f t="shared" si="41"/>
        <v>0</v>
      </c>
    </row>
    <row r="320" spans="2:9" x14ac:dyDescent="0.2">
      <c r="B320" s="75">
        <f t="shared" si="35"/>
        <v>311</v>
      </c>
      <c r="C320" s="76">
        <f t="shared" si="34"/>
        <v>2050</v>
      </c>
      <c r="D320" s="112">
        <f t="shared" si="36"/>
        <v>55122</v>
      </c>
      <c r="E320" s="6">
        <f t="shared" si="37"/>
        <v>0</v>
      </c>
      <c r="F320" s="6">
        <f t="shared" si="38"/>
        <v>0</v>
      </c>
      <c r="G320" s="7">
        <f t="shared" si="39"/>
        <v>0</v>
      </c>
      <c r="H320" s="7">
        <f t="shared" si="40"/>
        <v>0</v>
      </c>
      <c r="I320" s="113">
        <f t="shared" si="41"/>
        <v>0</v>
      </c>
    </row>
    <row r="321" spans="2:9" x14ac:dyDescent="0.2">
      <c r="B321" s="75">
        <f t="shared" si="35"/>
        <v>312</v>
      </c>
      <c r="C321" s="76">
        <f t="shared" si="34"/>
        <v>2050</v>
      </c>
      <c r="D321" s="112">
        <f t="shared" si="36"/>
        <v>55153</v>
      </c>
      <c r="E321" s="6">
        <f t="shared" si="37"/>
        <v>0</v>
      </c>
      <c r="F321" s="6">
        <f t="shared" si="38"/>
        <v>0</v>
      </c>
      <c r="G321" s="7">
        <f t="shared" si="39"/>
        <v>0</v>
      </c>
      <c r="H321" s="7">
        <f t="shared" si="40"/>
        <v>0</v>
      </c>
      <c r="I321" s="113">
        <f t="shared" si="41"/>
        <v>0</v>
      </c>
    </row>
    <row r="322" spans="2:9" x14ac:dyDescent="0.2">
      <c r="B322" s="75">
        <f t="shared" si="35"/>
        <v>313</v>
      </c>
      <c r="C322" s="76">
        <f t="shared" si="34"/>
        <v>2051</v>
      </c>
      <c r="D322" s="112">
        <f t="shared" si="36"/>
        <v>55184</v>
      </c>
      <c r="E322" s="6">
        <f t="shared" si="37"/>
        <v>0</v>
      </c>
      <c r="F322" s="6">
        <f t="shared" si="38"/>
        <v>0</v>
      </c>
      <c r="G322" s="7">
        <f t="shared" si="39"/>
        <v>0</v>
      </c>
      <c r="H322" s="7">
        <f t="shared" si="40"/>
        <v>0</v>
      </c>
      <c r="I322" s="113">
        <f t="shared" si="41"/>
        <v>0</v>
      </c>
    </row>
    <row r="323" spans="2:9" x14ac:dyDescent="0.2">
      <c r="B323" s="75">
        <f t="shared" si="35"/>
        <v>314</v>
      </c>
      <c r="C323" s="76">
        <f t="shared" si="34"/>
        <v>2051</v>
      </c>
      <c r="D323" s="112">
        <f t="shared" si="36"/>
        <v>55212</v>
      </c>
      <c r="E323" s="6">
        <f t="shared" si="37"/>
        <v>0</v>
      </c>
      <c r="F323" s="6">
        <f t="shared" si="38"/>
        <v>0</v>
      </c>
      <c r="G323" s="7">
        <f t="shared" si="39"/>
        <v>0</v>
      </c>
      <c r="H323" s="7">
        <f t="shared" si="40"/>
        <v>0</v>
      </c>
      <c r="I323" s="113">
        <f t="shared" si="41"/>
        <v>0</v>
      </c>
    </row>
    <row r="324" spans="2:9" x14ac:dyDescent="0.2">
      <c r="B324" s="75">
        <f t="shared" si="35"/>
        <v>315</v>
      </c>
      <c r="C324" s="76">
        <f t="shared" si="34"/>
        <v>2051</v>
      </c>
      <c r="D324" s="112">
        <f t="shared" si="36"/>
        <v>55243</v>
      </c>
      <c r="E324" s="6">
        <f t="shared" si="37"/>
        <v>0</v>
      </c>
      <c r="F324" s="6">
        <f t="shared" si="38"/>
        <v>0</v>
      </c>
      <c r="G324" s="7">
        <f t="shared" si="39"/>
        <v>0</v>
      </c>
      <c r="H324" s="7">
        <f t="shared" si="40"/>
        <v>0</v>
      </c>
      <c r="I324" s="113">
        <f t="shared" si="41"/>
        <v>0</v>
      </c>
    </row>
    <row r="325" spans="2:9" x14ac:dyDescent="0.2">
      <c r="B325" s="75">
        <f t="shared" si="35"/>
        <v>316</v>
      </c>
      <c r="C325" s="76">
        <f t="shared" si="34"/>
        <v>2051</v>
      </c>
      <c r="D325" s="112">
        <f t="shared" si="36"/>
        <v>55273</v>
      </c>
      <c r="E325" s="6">
        <f t="shared" si="37"/>
        <v>0</v>
      </c>
      <c r="F325" s="6">
        <f t="shared" si="38"/>
        <v>0</v>
      </c>
      <c r="G325" s="7">
        <f t="shared" si="39"/>
        <v>0</v>
      </c>
      <c r="H325" s="7">
        <f t="shared" si="40"/>
        <v>0</v>
      </c>
      <c r="I325" s="113">
        <f t="shared" si="41"/>
        <v>0</v>
      </c>
    </row>
    <row r="326" spans="2:9" x14ac:dyDescent="0.2">
      <c r="B326" s="75">
        <f t="shared" si="35"/>
        <v>317</v>
      </c>
      <c r="C326" s="76">
        <f t="shared" si="34"/>
        <v>2051</v>
      </c>
      <c r="D326" s="112">
        <f t="shared" si="36"/>
        <v>55304</v>
      </c>
      <c r="E326" s="6">
        <f t="shared" si="37"/>
        <v>0</v>
      </c>
      <c r="F326" s="6">
        <f t="shared" si="38"/>
        <v>0</v>
      </c>
      <c r="G326" s="7">
        <f t="shared" si="39"/>
        <v>0</v>
      </c>
      <c r="H326" s="7">
        <f t="shared" si="40"/>
        <v>0</v>
      </c>
      <c r="I326" s="113">
        <f t="shared" si="41"/>
        <v>0</v>
      </c>
    </row>
    <row r="327" spans="2:9" x14ac:dyDescent="0.2">
      <c r="B327" s="75">
        <f t="shared" si="35"/>
        <v>318</v>
      </c>
      <c r="C327" s="76">
        <f t="shared" si="34"/>
        <v>2051</v>
      </c>
      <c r="D327" s="112">
        <f t="shared" si="36"/>
        <v>55334</v>
      </c>
      <c r="E327" s="6">
        <f t="shared" si="37"/>
        <v>0</v>
      </c>
      <c r="F327" s="6">
        <f t="shared" si="38"/>
        <v>0</v>
      </c>
      <c r="G327" s="7">
        <f t="shared" si="39"/>
        <v>0</v>
      </c>
      <c r="H327" s="7">
        <f t="shared" si="40"/>
        <v>0</v>
      </c>
      <c r="I327" s="113">
        <f t="shared" si="41"/>
        <v>0</v>
      </c>
    </row>
    <row r="328" spans="2:9" x14ac:dyDescent="0.2">
      <c r="B328" s="75">
        <f t="shared" si="35"/>
        <v>319</v>
      </c>
      <c r="C328" s="76">
        <f t="shared" si="34"/>
        <v>2051</v>
      </c>
      <c r="D328" s="112">
        <f t="shared" si="36"/>
        <v>55365</v>
      </c>
      <c r="E328" s="6">
        <f t="shared" si="37"/>
        <v>0</v>
      </c>
      <c r="F328" s="6">
        <f t="shared" si="38"/>
        <v>0</v>
      </c>
      <c r="G328" s="7">
        <f t="shared" si="39"/>
        <v>0</v>
      </c>
      <c r="H328" s="7">
        <f t="shared" si="40"/>
        <v>0</v>
      </c>
      <c r="I328" s="113">
        <f t="shared" si="41"/>
        <v>0</v>
      </c>
    </row>
    <row r="329" spans="2:9" x14ac:dyDescent="0.2">
      <c r="B329" s="75">
        <f t="shared" si="35"/>
        <v>320</v>
      </c>
      <c r="C329" s="76">
        <f t="shared" si="34"/>
        <v>2051</v>
      </c>
      <c r="D329" s="112">
        <f t="shared" si="36"/>
        <v>55396</v>
      </c>
      <c r="E329" s="6">
        <f t="shared" si="37"/>
        <v>0</v>
      </c>
      <c r="F329" s="6">
        <f t="shared" si="38"/>
        <v>0</v>
      </c>
      <c r="G329" s="7">
        <f t="shared" si="39"/>
        <v>0</v>
      </c>
      <c r="H329" s="7">
        <f t="shared" si="40"/>
        <v>0</v>
      </c>
      <c r="I329" s="113">
        <f t="shared" si="41"/>
        <v>0</v>
      </c>
    </row>
    <row r="330" spans="2:9" x14ac:dyDescent="0.2">
      <c r="B330" s="75">
        <f t="shared" si="35"/>
        <v>321</v>
      </c>
      <c r="C330" s="76">
        <f t="shared" si="34"/>
        <v>2051</v>
      </c>
      <c r="D330" s="112">
        <f t="shared" si="36"/>
        <v>55426</v>
      </c>
      <c r="E330" s="6">
        <f t="shared" si="37"/>
        <v>0</v>
      </c>
      <c r="F330" s="6">
        <f t="shared" si="38"/>
        <v>0</v>
      </c>
      <c r="G330" s="7">
        <f t="shared" si="39"/>
        <v>0</v>
      </c>
      <c r="H330" s="7">
        <f t="shared" si="40"/>
        <v>0</v>
      </c>
      <c r="I330" s="113">
        <f t="shared" si="41"/>
        <v>0</v>
      </c>
    </row>
    <row r="331" spans="2:9" x14ac:dyDescent="0.2">
      <c r="B331" s="75">
        <f t="shared" si="35"/>
        <v>322</v>
      </c>
      <c r="C331" s="76">
        <f t="shared" ref="C331:C369" si="42">+YEAR(D331)</f>
        <v>2051</v>
      </c>
      <c r="D331" s="112">
        <f t="shared" si="36"/>
        <v>55457</v>
      </c>
      <c r="E331" s="6">
        <f t="shared" si="37"/>
        <v>0</v>
      </c>
      <c r="F331" s="6">
        <f t="shared" si="38"/>
        <v>0</v>
      </c>
      <c r="G331" s="7">
        <f t="shared" si="39"/>
        <v>0</v>
      </c>
      <c r="H331" s="7">
        <f t="shared" si="40"/>
        <v>0</v>
      </c>
      <c r="I331" s="113">
        <f t="shared" si="41"/>
        <v>0</v>
      </c>
    </row>
    <row r="332" spans="2:9" x14ac:dyDescent="0.2">
      <c r="B332" s="75">
        <f t="shared" ref="B332:B369" si="43">+B331+1</f>
        <v>323</v>
      </c>
      <c r="C332" s="76">
        <f t="shared" si="42"/>
        <v>2051</v>
      </c>
      <c r="D332" s="112">
        <f t="shared" ref="D332:D369" si="44">+EOMONTH(D331,1)</f>
        <v>55487</v>
      </c>
      <c r="E332" s="6">
        <f t="shared" ref="E332:E369" si="45">+IF(ROUND(I331,0)&gt;=0,I331,0)</f>
        <v>0</v>
      </c>
      <c r="F332" s="6">
        <f t="shared" ref="F332:F369" si="46">+IF(ROUND(E332,0)=0,0,$E$7)</f>
        <v>0</v>
      </c>
      <c r="G332" s="7">
        <f t="shared" ref="G332:G369" si="47">+E332*($E$5/12)</f>
        <v>0</v>
      </c>
      <c r="H332" s="7">
        <f t="shared" ref="H332:H369" si="48">+F332-G332</f>
        <v>0</v>
      </c>
      <c r="I332" s="113">
        <f t="shared" ref="I332:I369" si="49">+IF(ROUND(E332-H332,0)=0,0,E332-H332)</f>
        <v>0</v>
      </c>
    </row>
    <row r="333" spans="2:9" x14ac:dyDescent="0.2">
      <c r="B333" s="75">
        <f t="shared" si="43"/>
        <v>324</v>
      </c>
      <c r="C333" s="76">
        <f t="shared" si="42"/>
        <v>2051</v>
      </c>
      <c r="D333" s="112">
        <f t="shared" si="44"/>
        <v>55518</v>
      </c>
      <c r="E333" s="6">
        <f t="shared" si="45"/>
        <v>0</v>
      </c>
      <c r="F333" s="6">
        <f t="shared" si="46"/>
        <v>0</v>
      </c>
      <c r="G333" s="7">
        <f t="shared" si="47"/>
        <v>0</v>
      </c>
      <c r="H333" s="7">
        <f t="shared" si="48"/>
        <v>0</v>
      </c>
      <c r="I333" s="113">
        <f t="shared" si="49"/>
        <v>0</v>
      </c>
    </row>
    <row r="334" spans="2:9" x14ac:dyDescent="0.2">
      <c r="B334" s="75">
        <f t="shared" si="43"/>
        <v>325</v>
      </c>
      <c r="C334" s="76">
        <f t="shared" si="42"/>
        <v>2052</v>
      </c>
      <c r="D334" s="112">
        <f t="shared" si="44"/>
        <v>55549</v>
      </c>
      <c r="E334" s="6">
        <f t="shared" si="45"/>
        <v>0</v>
      </c>
      <c r="F334" s="6">
        <f t="shared" si="46"/>
        <v>0</v>
      </c>
      <c r="G334" s="7">
        <f t="shared" si="47"/>
        <v>0</v>
      </c>
      <c r="H334" s="7">
        <f t="shared" si="48"/>
        <v>0</v>
      </c>
      <c r="I334" s="113">
        <f t="shared" si="49"/>
        <v>0</v>
      </c>
    </row>
    <row r="335" spans="2:9" x14ac:dyDescent="0.2">
      <c r="B335" s="75">
        <f t="shared" si="43"/>
        <v>326</v>
      </c>
      <c r="C335" s="76">
        <f t="shared" si="42"/>
        <v>2052</v>
      </c>
      <c r="D335" s="112">
        <f t="shared" si="44"/>
        <v>55578</v>
      </c>
      <c r="E335" s="6">
        <f t="shared" si="45"/>
        <v>0</v>
      </c>
      <c r="F335" s="6">
        <f t="shared" si="46"/>
        <v>0</v>
      </c>
      <c r="G335" s="7">
        <f t="shared" si="47"/>
        <v>0</v>
      </c>
      <c r="H335" s="7">
        <f t="shared" si="48"/>
        <v>0</v>
      </c>
      <c r="I335" s="113">
        <f t="shared" si="49"/>
        <v>0</v>
      </c>
    </row>
    <row r="336" spans="2:9" x14ac:dyDescent="0.2">
      <c r="B336" s="75">
        <f t="shared" si="43"/>
        <v>327</v>
      </c>
      <c r="C336" s="76">
        <f t="shared" si="42"/>
        <v>2052</v>
      </c>
      <c r="D336" s="112">
        <f t="shared" si="44"/>
        <v>55609</v>
      </c>
      <c r="E336" s="6">
        <f t="shared" si="45"/>
        <v>0</v>
      </c>
      <c r="F336" s="6">
        <f t="shared" si="46"/>
        <v>0</v>
      </c>
      <c r="G336" s="7">
        <f t="shared" si="47"/>
        <v>0</v>
      </c>
      <c r="H336" s="7">
        <f t="shared" si="48"/>
        <v>0</v>
      </c>
      <c r="I336" s="113">
        <f t="shared" si="49"/>
        <v>0</v>
      </c>
    </row>
    <row r="337" spans="2:9" x14ac:dyDescent="0.2">
      <c r="B337" s="75">
        <f t="shared" si="43"/>
        <v>328</v>
      </c>
      <c r="C337" s="76">
        <f t="shared" si="42"/>
        <v>2052</v>
      </c>
      <c r="D337" s="112">
        <f t="shared" si="44"/>
        <v>55639</v>
      </c>
      <c r="E337" s="6">
        <f t="shared" si="45"/>
        <v>0</v>
      </c>
      <c r="F337" s="6">
        <f t="shared" si="46"/>
        <v>0</v>
      </c>
      <c r="G337" s="7">
        <f t="shared" si="47"/>
        <v>0</v>
      </c>
      <c r="H337" s="7">
        <f t="shared" si="48"/>
        <v>0</v>
      </c>
      <c r="I337" s="113">
        <f t="shared" si="49"/>
        <v>0</v>
      </c>
    </row>
    <row r="338" spans="2:9" x14ac:dyDescent="0.2">
      <c r="B338" s="75">
        <f t="shared" si="43"/>
        <v>329</v>
      </c>
      <c r="C338" s="76">
        <f t="shared" si="42"/>
        <v>2052</v>
      </c>
      <c r="D338" s="112">
        <f t="shared" si="44"/>
        <v>55670</v>
      </c>
      <c r="E338" s="6">
        <f t="shared" si="45"/>
        <v>0</v>
      </c>
      <c r="F338" s="6">
        <f t="shared" si="46"/>
        <v>0</v>
      </c>
      <c r="G338" s="7">
        <f t="shared" si="47"/>
        <v>0</v>
      </c>
      <c r="H338" s="7">
        <f t="shared" si="48"/>
        <v>0</v>
      </c>
      <c r="I338" s="113">
        <f t="shared" si="49"/>
        <v>0</v>
      </c>
    </row>
    <row r="339" spans="2:9" x14ac:dyDescent="0.2">
      <c r="B339" s="75">
        <f t="shared" si="43"/>
        <v>330</v>
      </c>
      <c r="C339" s="76">
        <f t="shared" si="42"/>
        <v>2052</v>
      </c>
      <c r="D339" s="112">
        <f t="shared" si="44"/>
        <v>55700</v>
      </c>
      <c r="E339" s="6">
        <f t="shared" si="45"/>
        <v>0</v>
      </c>
      <c r="F339" s="6">
        <f t="shared" si="46"/>
        <v>0</v>
      </c>
      <c r="G339" s="7">
        <f t="shared" si="47"/>
        <v>0</v>
      </c>
      <c r="H339" s="7">
        <f t="shared" si="48"/>
        <v>0</v>
      </c>
      <c r="I339" s="113">
        <f t="shared" si="49"/>
        <v>0</v>
      </c>
    </row>
    <row r="340" spans="2:9" x14ac:dyDescent="0.2">
      <c r="B340" s="75">
        <f t="shared" si="43"/>
        <v>331</v>
      </c>
      <c r="C340" s="76">
        <f t="shared" si="42"/>
        <v>2052</v>
      </c>
      <c r="D340" s="112">
        <f t="shared" si="44"/>
        <v>55731</v>
      </c>
      <c r="E340" s="6">
        <f t="shared" si="45"/>
        <v>0</v>
      </c>
      <c r="F340" s="6">
        <f t="shared" si="46"/>
        <v>0</v>
      </c>
      <c r="G340" s="7">
        <f t="shared" si="47"/>
        <v>0</v>
      </c>
      <c r="H340" s="7">
        <f t="shared" si="48"/>
        <v>0</v>
      </c>
      <c r="I340" s="113">
        <f t="shared" si="49"/>
        <v>0</v>
      </c>
    </row>
    <row r="341" spans="2:9" x14ac:dyDescent="0.2">
      <c r="B341" s="75">
        <f t="shared" si="43"/>
        <v>332</v>
      </c>
      <c r="C341" s="76">
        <f t="shared" si="42"/>
        <v>2052</v>
      </c>
      <c r="D341" s="112">
        <f t="shared" si="44"/>
        <v>55762</v>
      </c>
      <c r="E341" s="6">
        <f t="shared" si="45"/>
        <v>0</v>
      </c>
      <c r="F341" s="6">
        <f t="shared" si="46"/>
        <v>0</v>
      </c>
      <c r="G341" s="7">
        <f t="shared" si="47"/>
        <v>0</v>
      </c>
      <c r="H341" s="7">
        <f t="shared" si="48"/>
        <v>0</v>
      </c>
      <c r="I341" s="113">
        <f t="shared" si="49"/>
        <v>0</v>
      </c>
    </row>
    <row r="342" spans="2:9" x14ac:dyDescent="0.2">
      <c r="B342" s="75">
        <f t="shared" si="43"/>
        <v>333</v>
      </c>
      <c r="C342" s="76">
        <f t="shared" si="42"/>
        <v>2052</v>
      </c>
      <c r="D342" s="112">
        <f t="shared" si="44"/>
        <v>55792</v>
      </c>
      <c r="E342" s="6">
        <f t="shared" si="45"/>
        <v>0</v>
      </c>
      <c r="F342" s="6">
        <f t="shared" si="46"/>
        <v>0</v>
      </c>
      <c r="G342" s="7">
        <f t="shared" si="47"/>
        <v>0</v>
      </c>
      <c r="H342" s="7">
        <f t="shared" si="48"/>
        <v>0</v>
      </c>
      <c r="I342" s="113">
        <f t="shared" si="49"/>
        <v>0</v>
      </c>
    </row>
    <row r="343" spans="2:9" x14ac:dyDescent="0.2">
      <c r="B343" s="75">
        <f t="shared" si="43"/>
        <v>334</v>
      </c>
      <c r="C343" s="76">
        <f t="shared" si="42"/>
        <v>2052</v>
      </c>
      <c r="D343" s="112">
        <f t="shared" si="44"/>
        <v>55823</v>
      </c>
      <c r="E343" s="6">
        <f t="shared" si="45"/>
        <v>0</v>
      </c>
      <c r="F343" s="6">
        <f t="shared" si="46"/>
        <v>0</v>
      </c>
      <c r="G343" s="7">
        <f t="shared" si="47"/>
        <v>0</v>
      </c>
      <c r="H343" s="7">
        <f t="shared" si="48"/>
        <v>0</v>
      </c>
      <c r="I343" s="113">
        <f t="shared" si="49"/>
        <v>0</v>
      </c>
    </row>
    <row r="344" spans="2:9" x14ac:dyDescent="0.2">
      <c r="B344" s="75">
        <f t="shared" si="43"/>
        <v>335</v>
      </c>
      <c r="C344" s="76">
        <f t="shared" si="42"/>
        <v>2052</v>
      </c>
      <c r="D344" s="112">
        <f t="shared" si="44"/>
        <v>55853</v>
      </c>
      <c r="E344" s="6">
        <f t="shared" si="45"/>
        <v>0</v>
      </c>
      <c r="F344" s="6">
        <f t="shared" si="46"/>
        <v>0</v>
      </c>
      <c r="G344" s="7">
        <f t="shared" si="47"/>
        <v>0</v>
      </c>
      <c r="H344" s="7">
        <f t="shared" si="48"/>
        <v>0</v>
      </c>
      <c r="I344" s="113">
        <f t="shared" si="49"/>
        <v>0</v>
      </c>
    </row>
    <row r="345" spans="2:9" x14ac:dyDescent="0.2">
      <c r="B345" s="75">
        <f t="shared" si="43"/>
        <v>336</v>
      </c>
      <c r="C345" s="76">
        <f t="shared" si="42"/>
        <v>2052</v>
      </c>
      <c r="D345" s="112">
        <f t="shared" si="44"/>
        <v>55884</v>
      </c>
      <c r="E345" s="6">
        <f t="shared" si="45"/>
        <v>0</v>
      </c>
      <c r="F345" s="6">
        <f t="shared" si="46"/>
        <v>0</v>
      </c>
      <c r="G345" s="7">
        <f t="shared" si="47"/>
        <v>0</v>
      </c>
      <c r="H345" s="7">
        <f t="shared" si="48"/>
        <v>0</v>
      </c>
      <c r="I345" s="113">
        <f t="shared" si="49"/>
        <v>0</v>
      </c>
    </row>
    <row r="346" spans="2:9" x14ac:dyDescent="0.2">
      <c r="B346" s="75">
        <f t="shared" si="43"/>
        <v>337</v>
      </c>
      <c r="C346" s="76">
        <f t="shared" si="42"/>
        <v>2053</v>
      </c>
      <c r="D346" s="112">
        <f t="shared" si="44"/>
        <v>55915</v>
      </c>
      <c r="E346" s="6">
        <f t="shared" si="45"/>
        <v>0</v>
      </c>
      <c r="F346" s="6">
        <f t="shared" si="46"/>
        <v>0</v>
      </c>
      <c r="G346" s="7">
        <f t="shared" si="47"/>
        <v>0</v>
      </c>
      <c r="H346" s="7">
        <f t="shared" si="48"/>
        <v>0</v>
      </c>
      <c r="I346" s="113">
        <f t="shared" si="49"/>
        <v>0</v>
      </c>
    </row>
    <row r="347" spans="2:9" x14ac:dyDescent="0.2">
      <c r="B347" s="75">
        <f t="shared" si="43"/>
        <v>338</v>
      </c>
      <c r="C347" s="76">
        <f t="shared" si="42"/>
        <v>2053</v>
      </c>
      <c r="D347" s="112">
        <f t="shared" si="44"/>
        <v>55943</v>
      </c>
      <c r="E347" s="6">
        <f t="shared" si="45"/>
        <v>0</v>
      </c>
      <c r="F347" s="6">
        <f t="shared" si="46"/>
        <v>0</v>
      </c>
      <c r="G347" s="7">
        <f t="shared" si="47"/>
        <v>0</v>
      </c>
      <c r="H347" s="7">
        <f t="shared" si="48"/>
        <v>0</v>
      </c>
      <c r="I347" s="113">
        <f t="shared" si="49"/>
        <v>0</v>
      </c>
    </row>
    <row r="348" spans="2:9" x14ac:dyDescent="0.2">
      <c r="B348" s="75">
        <f t="shared" si="43"/>
        <v>339</v>
      </c>
      <c r="C348" s="76">
        <f t="shared" si="42"/>
        <v>2053</v>
      </c>
      <c r="D348" s="112">
        <f t="shared" si="44"/>
        <v>55974</v>
      </c>
      <c r="E348" s="6">
        <f t="shared" si="45"/>
        <v>0</v>
      </c>
      <c r="F348" s="6">
        <f t="shared" si="46"/>
        <v>0</v>
      </c>
      <c r="G348" s="7">
        <f t="shared" si="47"/>
        <v>0</v>
      </c>
      <c r="H348" s="7">
        <f t="shared" si="48"/>
        <v>0</v>
      </c>
      <c r="I348" s="113">
        <f t="shared" si="49"/>
        <v>0</v>
      </c>
    </row>
    <row r="349" spans="2:9" x14ac:dyDescent="0.2">
      <c r="B349" s="75">
        <f t="shared" si="43"/>
        <v>340</v>
      </c>
      <c r="C349" s="76">
        <f t="shared" si="42"/>
        <v>2053</v>
      </c>
      <c r="D349" s="112">
        <f t="shared" si="44"/>
        <v>56004</v>
      </c>
      <c r="E349" s="6">
        <f t="shared" si="45"/>
        <v>0</v>
      </c>
      <c r="F349" s="6">
        <f t="shared" si="46"/>
        <v>0</v>
      </c>
      <c r="G349" s="7">
        <f t="shared" si="47"/>
        <v>0</v>
      </c>
      <c r="H349" s="7">
        <f t="shared" si="48"/>
        <v>0</v>
      </c>
      <c r="I349" s="113">
        <f t="shared" si="49"/>
        <v>0</v>
      </c>
    </row>
    <row r="350" spans="2:9" x14ac:dyDescent="0.2">
      <c r="B350" s="75">
        <f t="shared" si="43"/>
        <v>341</v>
      </c>
      <c r="C350" s="76">
        <f t="shared" si="42"/>
        <v>2053</v>
      </c>
      <c r="D350" s="112">
        <f t="shared" si="44"/>
        <v>56035</v>
      </c>
      <c r="E350" s="6">
        <f t="shared" si="45"/>
        <v>0</v>
      </c>
      <c r="F350" s="6">
        <f t="shared" si="46"/>
        <v>0</v>
      </c>
      <c r="G350" s="7">
        <f t="shared" si="47"/>
        <v>0</v>
      </c>
      <c r="H350" s="7">
        <f t="shared" si="48"/>
        <v>0</v>
      </c>
      <c r="I350" s="113">
        <f t="shared" si="49"/>
        <v>0</v>
      </c>
    </row>
    <row r="351" spans="2:9" x14ac:dyDescent="0.2">
      <c r="B351" s="75">
        <f t="shared" si="43"/>
        <v>342</v>
      </c>
      <c r="C351" s="76">
        <f t="shared" si="42"/>
        <v>2053</v>
      </c>
      <c r="D351" s="112">
        <f t="shared" si="44"/>
        <v>56065</v>
      </c>
      <c r="E351" s="6">
        <f t="shared" si="45"/>
        <v>0</v>
      </c>
      <c r="F351" s="6">
        <f t="shared" si="46"/>
        <v>0</v>
      </c>
      <c r="G351" s="7">
        <f t="shared" si="47"/>
        <v>0</v>
      </c>
      <c r="H351" s="7">
        <f t="shared" si="48"/>
        <v>0</v>
      </c>
      <c r="I351" s="113">
        <f t="shared" si="49"/>
        <v>0</v>
      </c>
    </row>
    <row r="352" spans="2:9" x14ac:dyDescent="0.2">
      <c r="B352" s="75">
        <f t="shared" si="43"/>
        <v>343</v>
      </c>
      <c r="C352" s="76">
        <f t="shared" si="42"/>
        <v>2053</v>
      </c>
      <c r="D352" s="112">
        <f t="shared" si="44"/>
        <v>56096</v>
      </c>
      <c r="E352" s="6">
        <f t="shared" si="45"/>
        <v>0</v>
      </c>
      <c r="F352" s="6">
        <f t="shared" si="46"/>
        <v>0</v>
      </c>
      <c r="G352" s="7">
        <f t="shared" si="47"/>
        <v>0</v>
      </c>
      <c r="H352" s="7">
        <f t="shared" si="48"/>
        <v>0</v>
      </c>
      <c r="I352" s="113">
        <f t="shared" si="49"/>
        <v>0</v>
      </c>
    </row>
    <row r="353" spans="2:9" x14ac:dyDescent="0.2">
      <c r="B353" s="75">
        <f t="shared" si="43"/>
        <v>344</v>
      </c>
      <c r="C353" s="76">
        <f t="shared" si="42"/>
        <v>2053</v>
      </c>
      <c r="D353" s="112">
        <f t="shared" si="44"/>
        <v>56127</v>
      </c>
      <c r="E353" s="6">
        <f t="shared" si="45"/>
        <v>0</v>
      </c>
      <c r="F353" s="6">
        <f t="shared" si="46"/>
        <v>0</v>
      </c>
      <c r="G353" s="7">
        <f t="shared" si="47"/>
        <v>0</v>
      </c>
      <c r="H353" s="7">
        <f t="shared" si="48"/>
        <v>0</v>
      </c>
      <c r="I353" s="113">
        <f t="shared" si="49"/>
        <v>0</v>
      </c>
    </row>
    <row r="354" spans="2:9" x14ac:dyDescent="0.2">
      <c r="B354" s="75">
        <f t="shared" si="43"/>
        <v>345</v>
      </c>
      <c r="C354" s="76">
        <f t="shared" si="42"/>
        <v>2053</v>
      </c>
      <c r="D354" s="112">
        <f t="shared" si="44"/>
        <v>56157</v>
      </c>
      <c r="E354" s="6">
        <f t="shared" si="45"/>
        <v>0</v>
      </c>
      <c r="F354" s="6">
        <f t="shared" si="46"/>
        <v>0</v>
      </c>
      <c r="G354" s="7">
        <f t="shared" si="47"/>
        <v>0</v>
      </c>
      <c r="H354" s="7">
        <f t="shared" si="48"/>
        <v>0</v>
      </c>
      <c r="I354" s="113">
        <f t="shared" si="49"/>
        <v>0</v>
      </c>
    </row>
    <row r="355" spans="2:9" x14ac:dyDescent="0.2">
      <c r="B355" s="75">
        <f t="shared" si="43"/>
        <v>346</v>
      </c>
      <c r="C355" s="76">
        <f t="shared" si="42"/>
        <v>2053</v>
      </c>
      <c r="D355" s="112">
        <f t="shared" si="44"/>
        <v>56188</v>
      </c>
      <c r="E355" s="6">
        <f t="shared" si="45"/>
        <v>0</v>
      </c>
      <c r="F355" s="6">
        <f t="shared" si="46"/>
        <v>0</v>
      </c>
      <c r="G355" s="7">
        <f t="shared" si="47"/>
        <v>0</v>
      </c>
      <c r="H355" s="7">
        <f t="shared" si="48"/>
        <v>0</v>
      </c>
      <c r="I355" s="113">
        <f t="shared" si="49"/>
        <v>0</v>
      </c>
    </row>
    <row r="356" spans="2:9" x14ac:dyDescent="0.2">
      <c r="B356" s="75">
        <f t="shared" si="43"/>
        <v>347</v>
      </c>
      <c r="C356" s="76">
        <f t="shared" si="42"/>
        <v>2053</v>
      </c>
      <c r="D356" s="112">
        <f t="shared" si="44"/>
        <v>56218</v>
      </c>
      <c r="E356" s="6">
        <f t="shared" si="45"/>
        <v>0</v>
      </c>
      <c r="F356" s="6">
        <f t="shared" si="46"/>
        <v>0</v>
      </c>
      <c r="G356" s="7">
        <f t="shared" si="47"/>
        <v>0</v>
      </c>
      <c r="H356" s="7">
        <f t="shared" si="48"/>
        <v>0</v>
      </c>
      <c r="I356" s="113">
        <f t="shared" si="49"/>
        <v>0</v>
      </c>
    </row>
    <row r="357" spans="2:9" x14ac:dyDescent="0.2">
      <c r="B357" s="75">
        <f t="shared" si="43"/>
        <v>348</v>
      </c>
      <c r="C357" s="76">
        <f t="shared" si="42"/>
        <v>2053</v>
      </c>
      <c r="D357" s="112">
        <f t="shared" si="44"/>
        <v>56249</v>
      </c>
      <c r="E357" s="6">
        <f t="shared" si="45"/>
        <v>0</v>
      </c>
      <c r="F357" s="6">
        <f t="shared" si="46"/>
        <v>0</v>
      </c>
      <c r="G357" s="7">
        <f t="shared" si="47"/>
        <v>0</v>
      </c>
      <c r="H357" s="7">
        <f t="shared" si="48"/>
        <v>0</v>
      </c>
      <c r="I357" s="113">
        <f t="shared" si="49"/>
        <v>0</v>
      </c>
    </row>
    <row r="358" spans="2:9" x14ac:dyDescent="0.2">
      <c r="B358" s="75">
        <f t="shared" si="43"/>
        <v>349</v>
      </c>
      <c r="C358" s="76">
        <f t="shared" si="42"/>
        <v>2054</v>
      </c>
      <c r="D358" s="112">
        <f t="shared" si="44"/>
        <v>56280</v>
      </c>
      <c r="E358" s="6">
        <f t="shared" si="45"/>
        <v>0</v>
      </c>
      <c r="F358" s="6">
        <f t="shared" si="46"/>
        <v>0</v>
      </c>
      <c r="G358" s="7">
        <f t="shared" si="47"/>
        <v>0</v>
      </c>
      <c r="H358" s="7">
        <f t="shared" si="48"/>
        <v>0</v>
      </c>
      <c r="I358" s="113">
        <f t="shared" si="49"/>
        <v>0</v>
      </c>
    </row>
    <row r="359" spans="2:9" x14ac:dyDescent="0.2">
      <c r="B359" s="75">
        <f t="shared" si="43"/>
        <v>350</v>
      </c>
      <c r="C359" s="76">
        <f t="shared" si="42"/>
        <v>2054</v>
      </c>
      <c r="D359" s="112">
        <f t="shared" si="44"/>
        <v>56308</v>
      </c>
      <c r="E359" s="6">
        <f t="shared" si="45"/>
        <v>0</v>
      </c>
      <c r="F359" s="6">
        <f t="shared" si="46"/>
        <v>0</v>
      </c>
      <c r="G359" s="7">
        <f t="shared" si="47"/>
        <v>0</v>
      </c>
      <c r="H359" s="7">
        <f t="shared" si="48"/>
        <v>0</v>
      </c>
      <c r="I359" s="113">
        <f t="shared" si="49"/>
        <v>0</v>
      </c>
    </row>
    <row r="360" spans="2:9" x14ac:dyDescent="0.2">
      <c r="B360" s="75">
        <f t="shared" si="43"/>
        <v>351</v>
      </c>
      <c r="C360" s="76">
        <f t="shared" si="42"/>
        <v>2054</v>
      </c>
      <c r="D360" s="112">
        <f t="shared" si="44"/>
        <v>56339</v>
      </c>
      <c r="E360" s="6">
        <f t="shared" si="45"/>
        <v>0</v>
      </c>
      <c r="F360" s="6">
        <f t="shared" si="46"/>
        <v>0</v>
      </c>
      <c r="G360" s="7">
        <f t="shared" si="47"/>
        <v>0</v>
      </c>
      <c r="H360" s="7">
        <f t="shared" si="48"/>
        <v>0</v>
      </c>
      <c r="I360" s="113">
        <f t="shared" si="49"/>
        <v>0</v>
      </c>
    </row>
    <row r="361" spans="2:9" x14ac:dyDescent="0.2">
      <c r="B361" s="75">
        <f t="shared" si="43"/>
        <v>352</v>
      </c>
      <c r="C361" s="76">
        <f t="shared" si="42"/>
        <v>2054</v>
      </c>
      <c r="D361" s="112">
        <f t="shared" si="44"/>
        <v>56369</v>
      </c>
      <c r="E361" s="6">
        <f t="shared" si="45"/>
        <v>0</v>
      </c>
      <c r="F361" s="6">
        <f t="shared" si="46"/>
        <v>0</v>
      </c>
      <c r="G361" s="7">
        <f t="shared" si="47"/>
        <v>0</v>
      </c>
      <c r="H361" s="7">
        <f t="shared" si="48"/>
        <v>0</v>
      </c>
      <c r="I361" s="113">
        <f t="shared" si="49"/>
        <v>0</v>
      </c>
    </row>
    <row r="362" spans="2:9" x14ac:dyDescent="0.2">
      <c r="B362" s="75">
        <f t="shared" si="43"/>
        <v>353</v>
      </c>
      <c r="C362" s="76">
        <f t="shared" si="42"/>
        <v>2054</v>
      </c>
      <c r="D362" s="112">
        <f t="shared" si="44"/>
        <v>56400</v>
      </c>
      <c r="E362" s="6">
        <f t="shared" si="45"/>
        <v>0</v>
      </c>
      <c r="F362" s="6">
        <f t="shared" si="46"/>
        <v>0</v>
      </c>
      <c r="G362" s="7">
        <f t="shared" si="47"/>
        <v>0</v>
      </c>
      <c r="H362" s="7">
        <f t="shared" si="48"/>
        <v>0</v>
      </c>
      <c r="I362" s="113">
        <f t="shared" si="49"/>
        <v>0</v>
      </c>
    </row>
    <row r="363" spans="2:9" x14ac:dyDescent="0.2">
      <c r="B363" s="75">
        <f t="shared" si="43"/>
        <v>354</v>
      </c>
      <c r="C363" s="76">
        <f t="shared" si="42"/>
        <v>2054</v>
      </c>
      <c r="D363" s="112">
        <f t="shared" si="44"/>
        <v>56430</v>
      </c>
      <c r="E363" s="6">
        <f t="shared" si="45"/>
        <v>0</v>
      </c>
      <c r="F363" s="6">
        <f t="shared" si="46"/>
        <v>0</v>
      </c>
      <c r="G363" s="7">
        <f t="shared" si="47"/>
        <v>0</v>
      </c>
      <c r="H363" s="7">
        <f t="shared" si="48"/>
        <v>0</v>
      </c>
      <c r="I363" s="113">
        <f t="shared" si="49"/>
        <v>0</v>
      </c>
    </row>
    <row r="364" spans="2:9" x14ac:dyDescent="0.2">
      <c r="B364" s="75">
        <f t="shared" si="43"/>
        <v>355</v>
      </c>
      <c r="C364" s="76">
        <f t="shared" si="42"/>
        <v>2054</v>
      </c>
      <c r="D364" s="112">
        <f t="shared" si="44"/>
        <v>56461</v>
      </c>
      <c r="E364" s="6">
        <f t="shared" si="45"/>
        <v>0</v>
      </c>
      <c r="F364" s="6">
        <f t="shared" si="46"/>
        <v>0</v>
      </c>
      <c r="G364" s="7">
        <f t="shared" si="47"/>
        <v>0</v>
      </c>
      <c r="H364" s="7">
        <f t="shared" si="48"/>
        <v>0</v>
      </c>
      <c r="I364" s="113">
        <f t="shared" si="49"/>
        <v>0</v>
      </c>
    </row>
    <row r="365" spans="2:9" x14ac:dyDescent="0.2">
      <c r="B365" s="75">
        <f t="shared" si="43"/>
        <v>356</v>
      </c>
      <c r="C365" s="76">
        <f t="shared" si="42"/>
        <v>2054</v>
      </c>
      <c r="D365" s="112">
        <f t="shared" si="44"/>
        <v>56492</v>
      </c>
      <c r="E365" s="6">
        <f t="shared" si="45"/>
        <v>0</v>
      </c>
      <c r="F365" s="6">
        <f t="shared" si="46"/>
        <v>0</v>
      </c>
      <c r="G365" s="7">
        <f t="shared" si="47"/>
        <v>0</v>
      </c>
      <c r="H365" s="7">
        <f t="shared" si="48"/>
        <v>0</v>
      </c>
      <c r="I365" s="113">
        <f t="shared" si="49"/>
        <v>0</v>
      </c>
    </row>
    <row r="366" spans="2:9" x14ac:dyDescent="0.2">
      <c r="B366" s="75">
        <f t="shared" si="43"/>
        <v>357</v>
      </c>
      <c r="C366" s="76">
        <f t="shared" si="42"/>
        <v>2054</v>
      </c>
      <c r="D366" s="112">
        <f t="shared" si="44"/>
        <v>56522</v>
      </c>
      <c r="E366" s="6">
        <f t="shared" si="45"/>
        <v>0</v>
      </c>
      <c r="F366" s="6">
        <f t="shared" si="46"/>
        <v>0</v>
      </c>
      <c r="G366" s="7">
        <f t="shared" si="47"/>
        <v>0</v>
      </c>
      <c r="H366" s="7">
        <f t="shared" si="48"/>
        <v>0</v>
      </c>
      <c r="I366" s="113">
        <f t="shared" si="49"/>
        <v>0</v>
      </c>
    </row>
    <row r="367" spans="2:9" x14ac:dyDescent="0.2">
      <c r="B367" s="75">
        <f t="shared" si="43"/>
        <v>358</v>
      </c>
      <c r="C367" s="76">
        <f t="shared" si="42"/>
        <v>2054</v>
      </c>
      <c r="D367" s="112">
        <f t="shared" si="44"/>
        <v>56553</v>
      </c>
      <c r="E367" s="6">
        <f t="shared" si="45"/>
        <v>0</v>
      </c>
      <c r="F367" s="6">
        <f t="shared" si="46"/>
        <v>0</v>
      </c>
      <c r="G367" s="7">
        <f t="shared" si="47"/>
        <v>0</v>
      </c>
      <c r="H367" s="7">
        <f t="shared" si="48"/>
        <v>0</v>
      </c>
      <c r="I367" s="113">
        <f t="shared" si="49"/>
        <v>0</v>
      </c>
    </row>
    <row r="368" spans="2:9" x14ac:dyDescent="0.2">
      <c r="B368" s="75">
        <f t="shared" si="43"/>
        <v>359</v>
      </c>
      <c r="C368" s="76">
        <f t="shared" si="42"/>
        <v>2054</v>
      </c>
      <c r="D368" s="112">
        <f t="shared" si="44"/>
        <v>56583</v>
      </c>
      <c r="E368" s="6">
        <f t="shared" si="45"/>
        <v>0</v>
      </c>
      <c r="F368" s="6">
        <f t="shared" si="46"/>
        <v>0</v>
      </c>
      <c r="G368" s="7">
        <f t="shared" si="47"/>
        <v>0</v>
      </c>
      <c r="H368" s="7">
        <f t="shared" si="48"/>
        <v>0</v>
      </c>
      <c r="I368" s="113">
        <f t="shared" si="49"/>
        <v>0</v>
      </c>
    </row>
    <row r="369" spans="2:9" ht="15" thickBot="1" x14ac:dyDescent="0.25">
      <c r="B369" s="77">
        <f t="shared" si="43"/>
        <v>360</v>
      </c>
      <c r="C369" s="78">
        <f t="shared" si="42"/>
        <v>2054</v>
      </c>
      <c r="D369" s="114">
        <f t="shared" si="44"/>
        <v>56614</v>
      </c>
      <c r="E369" s="119">
        <f t="shared" si="45"/>
        <v>0</v>
      </c>
      <c r="F369" s="119">
        <f t="shared" si="46"/>
        <v>0</v>
      </c>
      <c r="G369" s="120">
        <f t="shared" si="47"/>
        <v>0</v>
      </c>
      <c r="H369" s="120">
        <f t="shared" si="48"/>
        <v>0</v>
      </c>
      <c r="I369" s="121">
        <f t="shared" si="49"/>
        <v>0</v>
      </c>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Operating Model - 5</vt:lpstr>
      <vt:lpstr>Loan Details - 5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Lanigan</dc:creator>
  <cp:lastModifiedBy>Scott Lanigan</cp:lastModifiedBy>
  <cp:lastPrinted>2024-02-26T16:45:49Z</cp:lastPrinted>
  <dcterms:created xsi:type="dcterms:W3CDTF">2024-02-24T16:54:44Z</dcterms:created>
  <dcterms:modified xsi:type="dcterms:W3CDTF">2024-02-28T20:33:25Z</dcterms:modified>
</cp:coreProperties>
</file>