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eidcapital-my.sharepoint.com/personal/scottlanigan_eidcapital_onmicrosoft_com/Documents/Financial Models/"/>
    </mc:Choice>
  </mc:AlternateContent>
  <xr:revisionPtr revIDLastSave="512" documentId="8_{206275E4-10A6-4AFA-958F-EF23252CE0BC}" xr6:coauthVersionLast="47" xr6:coauthVersionMax="47" xr10:uidLastSave="{3EC7AC73-370C-4836-ACC8-521039528921}"/>
  <bookViews>
    <workbookView xWindow="-120" yWindow="-120" windowWidth="29040" windowHeight="15720" xr2:uid="{A9C8A603-22D6-45E9-81B5-1905A9F42910}"/>
  </bookViews>
  <sheets>
    <sheet name="Disclaimer" sheetId="7" r:id="rId1"/>
    <sheet name="Single" sheetId="2" r:id="rId2"/>
    <sheet name="Simple Tax" sheetId="3" state="hidden" r:id="rId3"/>
    <sheet name="Cumulative" sheetId="1" r:id="rId4"/>
    <sheet name="Summary Tax" sheetId="5" state="hidden" r:id="rId5"/>
  </sheets>
  <definedNames>
    <definedName name="_xlnm._FilterDatabase" localSheetId="3" hidden="1">Cumulative!$B$14:$R$14</definedName>
    <definedName name="_xlnm._FilterDatabase" localSheetId="1" hidden="1">Single!#REF!</definedName>
    <definedName name="_xlnm.Print_Area" localSheetId="3">Cumulative!$A$1:$R$28</definedName>
    <definedName name="_xlnm.Print_Area" localSheetId="1">Single!$A$1:$R$21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 l="1"/>
  <c r="L67" i="1"/>
  <c r="L68" i="1"/>
  <c r="L69" i="1"/>
  <c r="L71" i="1"/>
  <c r="L72" i="1"/>
  <c r="L100" i="1"/>
  <c r="L101" i="1"/>
  <c r="L125" i="1"/>
  <c r="L126" i="1"/>
  <c r="L127" i="1"/>
  <c r="L130" i="1"/>
  <c r="L131" i="1"/>
  <c r="L132" i="1"/>
  <c r="L149" i="1"/>
  <c r="D11" i="1"/>
  <c r="L16" i="1" s="1"/>
  <c r="C8" i="2"/>
  <c r="M29" i="5"/>
  <c r="M28" i="5"/>
  <c r="M27" i="5"/>
  <c r="I27" i="5" s="1"/>
  <c r="J27" i="5" s="1"/>
  <c r="M23" i="5"/>
  <c r="M22" i="5"/>
  <c r="M21" i="5"/>
  <c r="I21" i="5" s="1"/>
  <c r="J21" i="5" s="1"/>
  <c r="M17" i="5"/>
  <c r="M16" i="5"/>
  <c r="M15" i="5"/>
  <c r="M11" i="5"/>
  <c r="M10" i="5"/>
  <c r="M9" i="5"/>
  <c r="I9" i="5" s="1"/>
  <c r="J9" i="5" s="1"/>
  <c r="M5" i="5"/>
  <c r="M4" i="5"/>
  <c r="M3" i="5"/>
  <c r="I3" i="5" s="1"/>
  <c r="J3" i="5" s="1"/>
  <c r="G44" i="5"/>
  <c r="G43" i="5"/>
  <c r="G42" i="5"/>
  <c r="G41" i="5"/>
  <c r="G40" i="5"/>
  <c r="G39" i="5"/>
  <c r="G38" i="5"/>
  <c r="C38" i="5" s="1"/>
  <c r="D38" i="5" s="1"/>
  <c r="G35" i="5"/>
  <c r="G34" i="5"/>
  <c r="G33" i="5"/>
  <c r="G32" i="5"/>
  <c r="G31" i="5"/>
  <c r="G30" i="5"/>
  <c r="G29" i="5"/>
  <c r="C29" i="5" s="1"/>
  <c r="D29" i="5" s="1"/>
  <c r="G26" i="5"/>
  <c r="G25" i="5"/>
  <c r="G24" i="5"/>
  <c r="G23" i="5"/>
  <c r="C23" i="5" s="1"/>
  <c r="D23" i="5" s="1"/>
  <c r="G19" i="5"/>
  <c r="G18" i="5"/>
  <c r="G17" i="5"/>
  <c r="G16" i="5"/>
  <c r="G15" i="5"/>
  <c r="G14" i="5"/>
  <c r="G13" i="5"/>
  <c r="C13" i="5" s="1"/>
  <c r="D13" i="5" s="1"/>
  <c r="G9" i="5"/>
  <c r="G8" i="5"/>
  <c r="G7" i="5"/>
  <c r="G6" i="5"/>
  <c r="G5" i="5"/>
  <c r="G4" i="5"/>
  <c r="G3" i="5"/>
  <c r="C3" i="5" s="1"/>
  <c r="D3" i="5" s="1"/>
  <c r="M29" i="3"/>
  <c r="M28" i="3"/>
  <c r="I29" i="3" s="1"/>
  <c r="J29" i="3" s="1"/>
  <c r="M27" i="3"/>
  <c r="I27" i="3" s="1"/>
  <c r="J27" i="3" s="1"/>
  <c r="M23" i="3"/>
  <c r="M22" i="3"/>
  <c r="M21" i="3"/>
  <c r="I21" i="3" s="1"/>
  <c r="J21" i="3" s="1"/>
  <c r="M17" i="3"/>
  <c r="M16" i="3"/>
  <c r="M15" i="3"/>
  <c r="M11" i="3"/>
  <c r="M10" i="3"/>
  <c r="M9" i="3"/>
  <c r="M5" i="3"/>
  <c r="M4" i="3"/>
  <c r="M3" i="3"/>
  <c r="G39" i="3"/>
  <c r="G40" i="3"/>
  <c r="C40" i="3" s="1"/>
  <c r="D40" i="3" s="1"/>
  <c r="G41" i="3"/>
  <c r="G42" i="3"/>
  <c r="G43" i="3"/>
  <c r="G44" i="3"/>
  <c r="C44" i="3" s="1"/>
  <c r="D44" i="3" s="1"/>
  <c r="G38" i="3"/>
  <c r="C38" i="3" s="1"/>
  <c r="D38" i="3" s="1"/>
  <c r="G30" i="3"/>
  <c r="G31" i="3"/>
  <c r="C31" i="3" s="1"/>
  <c r="G32" i="3"/>
  <c r="G33" i="3"/>
  <c r="G34" i="3"/>
  <c r="G35" i="3"/>
  <c r="G29" i="3"/>
  <c r="C29" i="3" s="1"/>
  <c r="D29" i="3" s="1"/>
  <c r="G24" i="3"/>
  <c r="G25" i="3"/>
  <c r="C25" i="3" s="1"/>
  <c r="G26" i="3"/>
  <c r="G23" i="3"/>
  <c r="C23" i="3" s="1"/>
  <c r="D23" i="3" s="1"/>
  <c r="G14" i="3"/>
  <c r="G15" i="3"/>
  <c r="G16" i="3"/>
  <c r="G17" i="3"/>
  <c r="G18" i="3"/>
  <c r="C18" i="3" s="1"/>
  <c r="G19" i="3"/>
  <c r="G13" i="3"/>
  <c r="C13" i="3" s="1"/>
  <c r="D13" i="3" s="1"/>
  <c r="G4" i="3"/>
  <c r="G5" i="3"/>
  <c r="G6" i="3"/>
  <c r="G7" i="3"/>
  <c r="G8" i="3"/>
  <c r="G9" i="3"/>
  <c r="G3" i="3"/>
  <c r="C3" i="3" s="1"/>
  <c r="D3" i="3" s="1"/>
  <c r="P29" i="1"/>
  <c r="Q29" i="1" s="1"/>
  <c r="P30" i="1"/>
  <c r="Q30" i="1" s="1"/>
  <c r="P31" i="1"/>
  <c r="Q31" i="1" s="1"/>
  <c r="P32" i="1"/>
  <c r="R32" i="1" s="1"/>
  <c r="Q32" i="1"/>
  <c r="P33" i="1"/>
  <c r="R33" i="1" s="1"/>
  <c r="Q33" i="1"/>
  <c r="P34" i="1"/>
  <c r="Q34" i="1" s="1"/>
  <c r="P35" i="1"/>
  <c r="Q35" i="1"/>
  <c r="R35" i="1"/>
  <c r="P36" i="1"/>
  <c r="Q36" i="1" s="1"/>
  <c r="P37" i="1"/>
  <c r="Q37" i="1"/>
  <c r="R37" i="1"/>
  <c r="P38" i="1"/>
  <c r="R38" i="1" s="1"/>
  <c r="Q38" i="1"/>
  <c r="P39" i="1"/>
  <c r="Q39" i="1" s="1"/>
  <c r="P40" i="1"/>
  <c r="Q40" i="1" s="1"/>
  <c r="P41" i="1"/>
  <c r="Q41" i="1" s="1"/>
  <c r="R41" i="1"/>
  <c r="P42" i="1"/>
  <c r="Q42" i="1" s="1"/>
  <c r="P43" i="1"/>
  <c r="R43" i="1" s="1"/>
  <c r="P44" i="1"/>
  <c r="Q44" i="1" s="1"/>
  <c r="P45" i="1"/>
  <c r="Q45" i="1" s="1"/>
  <c r="P46" i="1"/>
  <c r="Q46" i="1" s="1"/>
  <c r="R46" i="1"/>
  <c r="P47" i="1"/>
  <c r="Q47" i="1" s="1"/>
  <c r="P48" i="1"/>
  <c r="Q48" i="1" s="1"/>
  <c r="P49" i="1"/>
  <c r="Q49" i="1" s="1"/>
  <c r="P50" i="1"/>
  <c r="Q50" i="1" s="1"/>
  <c r="P51" i="1"/>
  <c r="Q51" i="1" s="1"/>
  <c r="R51" i="1"/>
  <c r="P52" i="1"/>
  <c r="Q52" i="1" s="1"/>
  <c r="P53" i="1"/>
  <c r="Q53" i="1"/>
  <c r="R53" i="1"/>
  <c r="P54" i="1"/>
  <c r="Q54" i="1" s="1"/>
  <c r="P55" i="1"/>
  <c r="Q55" i="1" s="1"/>
  <c r="P56" i="1"/>
  <c r="Q56" i="1" s="1"/>
  <c r="P57" i="1"/>
  <c r="Q57" i="1" s="1"/>
  <c r="P58" i="1"/>
  <c r="Q58" i="1" s="1"/>
  <c r="P59" i="1"/>
  <c r="Q59" i="1" s="1"/>
  <c r="P60" i="1"/>
  <c r="Q60" i="1"/>
  <c r="R60" i="1"/>
  <c r="P61" i="1"/>
  <c r="Q61" i="1" s="1"/>
  <c r="R61" i="1"/>
  <c r="P62" i="1"/>
  <c r="Q62" i="1" s="1"/>
  <c r="P63" i="1"/>
  <c r="Q63" i="1" s="1"/>
  <c r="P64" i="1"/>
  <c r="P65" i="1"/>
  <c r="Q65" i="1"/>
  <c r="R65" i="1"/>
  <c r="P66" i="1"/>
  <c r="Q66" i="1" s="1"/>
  <c r="R66" i="1"/>
  <c r="P67" i="1"/>
  <c r="R67" i="1" s="1"/>
  <c r="Q67" i="1"/>
  <c r="P68" i="1"/>
  <c r="R68" i="1" s="1"/>
  <c r="Q68" i="1"/>
  <c r="P69" i="1"/>
  <c r="P70" i="1"/>
  <c r="Q70" i="1"/>
  <c r="R70" i="1"/>
  <c r="P71" i="1"/>
  <c r="Q71" i="1" s="1"/>
  <c r="R71" i="1"/>
  <c r="P72" i="1"/>
  <c r="R72" i="1" s="1"/>
  <c r="P73" i="1"/>
  <c r="Q73" i="1" s="1"/>
  <c r="R73" i="1"/>
  <c r="P74" i="1"/>
  <c r="P75" i="1"/>
  <c r="Q75" i="1"/>
  <c r="R75" i="1"/>
  <c r="P76" i="1"/>
  <c r="Q76" i="1" s="1"/>
  <c r="R76" i="1"/>
  <c r="P77" i="1"/>
  <c r="Q77" i="1" s="1"/>
  <c r="P78" i="1"/>
  <c r="Q78" i="1"/>
  <c r="R78" i="1"/>
  <c r="P79" i="1"/>
  <c r="P80" i="1"/>
  <c r="Q80" i="1"/>
  <c r="R80" i="1"/>
  <c r="P81" i="1"/>
  <c r="Q81" i="1" s="1"/>
  <c r="P82" i="1"/>
  <c r="Q82" i="1"/>
  <c r="R82" i="1"/>
  <c r="P83" i="1"/>
  <c r="Q83" i="1"/>
  <c r="R83" i="1"/>
  <c r="P84" i="1"/>
  <c r="P85" i="1"/>
  <c r="Q85" i="1" s="1"/>
  <c r="R85" i="1"/>
  <c r="P86" i="1"/>
  <c r="Q86" i="1" s="1"/>
  <c r="P87" i="1"/>
  <c r="Q87" i="1" s="1"/>
  <c r="P88" i="1"/>
  <c r="Q88" i="1"/>
  <c r="R88" i="1"/>
  <c r="P89" i="1"/>
  <c r="P90" i="1"/>
  <c r="Q90" i="1"/>
  <c r="R90" i="1"/>
  <c r="P91" i="1"/>
  <c r="Q91" i="1" s="1"/>
  <c r="R91" i="1"/>
  <c r="P92" i="1"/>
  <c r="Q92" i="1"/>
  <c r="R92" i="1"/>
  <c r="P93" i="1"/>
  <c r="Q93" i="1" s="1"/>
  <c r="R93" i="1"/>
  <c r="P94" i="1"/>
  <c r="P95" i="1"/>
  <c r="Q95" i="1" s="1"/>
  <c r="P96" i="1"/>
  <c r="Q96" i="1" s="1"/>
  <c r="R96" i="1"/>
  <c r="P97" i="1"/>
  <c r="Q97" i="1" s="1"/>
  <c r="P98" i="1"/>
  <c r="R98" i="1" s="1"/>
  <c r="Q98" i="1"/>
  <c r="P99" i="1"/>
  <c r="P100" i="1"/>
  <c r="Q100" i="1" s="1"/>
  <c r="P101" i="1"/>
  <c r="Q101" i="1" s="1"/>
  <c r="R101" i="1"/>
  <c r="P102" i="1"/>
  <c r="R102" i="1" s="1"/>
  <c r="Q102" i="1"/>
  <c r="P103" i="1"/>
  <c r="R103" i="1" s="1"/>
  <c r="Q103" i="1"/>
  <c r="P104" i="1"/>
  <c r="P105" i="1"/>
  <c r="R105" i="1" s="1"/>
  <c r="P106" i="1"/>
  <c r="Q106" i="1" s="1"/>
  <c r="R106" i="1"/>
  <c r="P107" i="1"/>
  <c r="Q107" i="1"/>
  <c r="R107" i="1"/>
  <c r="P108" i="1"/>
  <c r="Q108" i="1" s="1"/>
  <c r="P109" i="1"/>
  <c r="P110" i="1"/>
  <c r="Q110" i="1"/>
  <c r="R110" i="1"/>
  <c r="P111" i="1"/>
  <c r="Q111" i="1" s="1"/>
  <c r="P112" i="1"/>
  <c r="Q112" i="1" s="1"/>
  <c r="P113" i="1"/>
  <c r="Q113" i="1"/>
  <c r="R113" i="1"/>
  <c r="P114" i="1"/>
  <c r="P115" i="1"/>
  <c r="R115" i="1" s="1"/>
  <c r="P116" i="1"/>
  <c r="Q116" i="1" s="1"/>
  <c r="R116" i="1"/>
  <c r="P117" i="1"/>
  <c r="Q117" i="1" s="1"/>
  <c r="P118" i="1"/>
  <c r="Q118" i="1"/>
  <c r="R118" i="1"/>
  <c r="P119" i="1"/>
  <c r="P120" i="1"/>
  <c r="Q120" i="1" s="1"/>
  <c r="P121" i="1"/>
  <c r="Q121" i="1" s="1"/>
  <c r="R121" i="1"/>
  <c r="P122" i="1"/>
  <c r="Q122" i="1"/>
  <c r="R122" i="1"/>
  <c r="P123" i="1"/>
  <c r="Q123" i="1" s="1"/>
  <c r="P124" i="1"/>
  <c r="P125" i="1"/>
  <c r="Q125" i="1" s="1"/>
  <c r="P126" i="1"/>
  <c r="Q126" i="1" s="1"/>
  <c r="P127" i="1"/>
  <c r="Q127" i="1"/>
  <c r="R127" i="1"/>
  <c r="P128" i="1"/>
  <c r="Q128" i="1" s="1"/>
  <c r="P129" i="1"/>
  <c r="P130" i="1"/>
  <c r="Q130" i="1" s="1"/>
  <c r="P131" i="1"/>
  <c r="Q131" i="1" s="1"/>
  <c r="R131" i="1"/>
  <c r="P132" i="1"/>
  <c r="Q132" i="1" s="1"/>
  <c r="P133" i="1"/>
  <c r="Q133" i="1" s="1"/>
  <c r="P134" i="1"/>
  <c r="P135" i="1"/>
  <c r="R135" i="1" s="1"/>
  <c r="Q135" i="1"/>
  <c r="P136" i="1"/>
  <c r="Q136" i="1" s="1"/>
  <c r="P137" i="1"/>
  <c r="Q137" i="1"/>
  <c r="R137" i="1"/>
  <c r="P138" i="1"/>
  <c r="Q138" i="1"/>
  <c r="R138" i="1"/>
  <c r="P139" i="1"/>
  <c r="P140" i="1"/>
  <c r="Q140" i="1" s="1"/>
  <c r="P141" i="1"/>
  <c r="Q141" i="1" s="1"/>
  <c r="R141" i="1"/>
  <c r="P142" i="1"/>
  <c r="Q142" i="1" s="1"/>
  <c r="P143" i="1"/>
  <c r="R143" i="1" s="1"/>
  <c r="Q143" i="1"/>
  <c r="P144" i="1"/>
  <c r="P145" i="1"/>
  <c r="Q145" i="1" s="1"/>
  <c r="P146" i="1"/>
  <c r="Q146" i="1" s="1"/>
  <c r="R146" i="1"/>
  <c r="P147" i="1"/>
  <c r="Q147" i="1" s="1"/>
  <c r="P148" i="1"/>
  <c r="Q148" i="1" s="1"/>
  <c r="P149" i="1"/>
  <c r="P150" i="1"/>
  <c r="Q150" i="1" s="1"/>
  <c r="P151" i="1"/>
  <c r="Q151" i="1" s="1"/>
  <c r="P152" i="1"/>
  <c r="Q152" i="1"/>
  <c r="R152" i="1"/>
  <c r="P153" i="1"/>
  <c r="Q153" i="1"/>
  <c r="R153" i="1"/>
  <c r="P154" i="1"/>
  <c r="P155" i="1"/>
  <c r="Q155" i="1" s="1"/>
  <c r="P156" i="1"/>
  <c r="Q156" i="1" s="1"/>
  <c r="P157" i="1"/>
  <c r="Q157" i="1" s="1"/>
  <c r="P158" i="1"/>
  <c r="Q158" i="1" s="1"/>
  <c r="P159" i="1"/>
  <c r="P160" i="1"/>
  <c r="Q160" i="1" s="1"/>
  <c r="P161" i="1"/>
  <c r="Q161" i="1" s="1"/>
  <c r="P162" i="1"/>
  <c r="Q162" i="1" s="1"/>
  <c r="P163" i="1"/>
  <c r="R163" i="1" s="1"/>
  <c r="Q163" i="1"/>
  <c r="P164" i="1"/>
  <c r="P165" i="1"/>
  <c r="R165" i="1" s="1"/>
  <c r="Q165" i="1"/>
  <c r="P166" i="1"/>
  <c r="Q166" i="1" s="1"/>
  <c r="R166" i="1"/>
  <c r="P167" i="1"/>
  <c r="Q167" i="1" s="1"/>
  <c r="P168" i="1"/>
  <c r="Q168" i="1"/>
  <c r="R168" i="1"/>
  <c r="P169" i="1"/>
  <c r="P170" i="1"/>
  <c r="Q170" i="1" s="1"/>
  <c r="P171" i="1"/>
  <c r="Q171" i="1" s="1"/>
  <c r="R171" i="1"/>
  <c r="P172" i="1"/>
  <c r="Q172" i="1"/>
  <c r="R172" i="1"/>
  <c r="P173" i="1"/>
  <c r="Q173" i="1" s="1"/>
  <c r="P174" i="1"/>
  <c r="P175" i="1"/>
  <c r="Q175" i="1" s="1"/>
  <c r="R175" i="1"/>
  <c r="P176" i="1"/>
  <c r="Q176" i="1" s="1"/>
  <c r="C11" i="2"/>
  <c r="C15" i="2"/>
  <c r="C16" i="2" s="1"/>
  <c r="D7" i="1"/>
  <c r="J16" i="1" s="1"/>
  <c r="P27" i="1"/>
  <c r="R27" i="1" s="1"/>
  <c r="P16" i="1"/>
  <c r="R16" i="1" s="1"/>
  <c r="P17" i="1"/>
  <c r="R17" i="1" s="1"/>
  <c r="P18" i="1"/>
  <c r="R18" i="1" s="1"/>
  <c r="P19" i="1"/>
  <c r="R19" i="1" s="1"/>
  <c r="P20" i="1"/>
  <c r="R20" i="1" s="1"/>
  <c r="P21" i="1"/>
  <c r="R21" i="1" s="1"/>
  <c r="P22" i="1"/>
  <c r="R22" i="1" s="1"/>
  <c r="P23" i="1"/>
  <c r="R23" i="1" s="1"/>
  <c r="P24" i="1"/>
  <c r="R24" i="1" s="1"/>
  <c r="P25" i="1"/>
  <c r="R25" i="1" s="1"/>
  <c r="P26" i="1"/>
  <c r="R26" i="1" s="1"/>
  <c r="P28" i="1"/>
  <c r="R28" i="1" s="1"/>
  <c r="P15" i="1"/>
  <c r="R15" i="1" s="1"/>
  <c r="R151" i="1" l="1"/>
  <c r="Q72" i="1"/>
  <c r="R50" i="1"/>
  <c r="L90" i="1"/>
  <c r="L65" i="1"/>
  <c r="R157" i="1"/>
  <c r="R133" i="1"/>
  <c r="R57" i="1"/>
  <c r="L154" i="1"/>
  <c r="L64" i="1"/>
  <c r="R120" i="1"/>
  <c r="R97" i="1"/>
  <c r="R77" i="1"/>
  <c r="L151" i="1"/>
  <c r="L62" i="1"/>
  <c r="L150" i="1"/>
  <c r="L40" i="1"/>
  <c r="I10" i="3"/>
  <c r="J10" i="3" s="1"/>
  <c r="C5" i="5"/>
  <c r="D5" i="5" s="1"/>
  <c r="C6" i="5"/>
  <c r="D6" i="5" s="1"/>
  <c r="C7" i="5"/>
  <c r="D7" i="5" s="1"/>
  <c r="L124" i="1"/>
  <c r="L44" i="1"/>
  <c r="R170" i="1"/>
  <c r="R160" i="1"/>
  <c r="R150" i="1"/>
  <c r="R95" i="1"/>
  <c r="L122" i="1"/>
  <c r="L42" i="1"/>
  <c r="R126" i="1"/>
  <c r="Q115" i="1"/>
  <c r="Q105" i="1"/>
  <c r="R55" i="1"/>
  <c r="Q43" i="1"/>
  <c r="L102" i="1"/>
  <c r="L41" i="1"/>
  <c r="L35" i="1"/>
  <c r="L162" i="1"/>
  <c r="L95" i="1"/>
  <c r="L93" i="1"/>
  <c r="R112" i="1"/>
  <c r="R52" i="1"/>
  <c r="R29" i="1"/>
  <c r="L159" i="1"/>
  <c r="L92" i="1"/>
  <c r="L99" i="1"/>
  <c r="L34" i="1"/>
  <c r="C43" i="5"/>
  <c r="D43" i="5" s="1"/>
  <c r="L161" i="1"/>
  <c r="L33" i="1"/>
  <c r="L160" i="1"/>
  <c r="L32" i="1"/>
  <c r="R167" i="1"/>
  <c r="R176" i="1"/>
  <c r="R156" i="1"/>
  <c r="R145" i="1"/>
  <c r="L155" i="1"/>
  <c r="L91" i="1"/>
  <c r="L89" i="1"/>
  <c r="L115" i="1"/>
  <c r="L59" i="1"/>
  <c r="L61" i="1"/>
  <c r="L88" i="1"/>
  <c r="L87" i="1"/>
  <c r="L25" i="1"/>
  <c r="L49" i="1"/>
  <c r="L166" i="1"/>
  <c r="L135" i="1"/>
  <c r="L108" i="1"/>
  <c r="L75" i="1"/>
  <c r="L48" i="1"/>
  <c r="L15" i="1"/>
  <c r="L175" i="1"/>
  <c r="L60" i="1"/>
  <c r="L55" i="1"/>
  <c r="L171" i="1"/>
  <c r="L142" i="1"/>
  <c r="L112" i="1"/>
  <c r="L85" i="1"/>
  <c r="L54" i="1"/>
  <c r="L24" i="1"/>
  <c r="L51" i="1"/>
  <c r="L50" i="1"/>
  <c r="L109" i="1"/>
  <c r="L165" i="1"/>
  <c r="L134" i="1"/>
  <c r="L107" i="1"/>
  <c r="L74" i="1"/>
  <c r="L47" i="1"/>
  <c r="I23" i="5"/>
  <c r="J23" i="5" s="1"/>
  <c r="L120" i="1"/>
  <c r="L31" i="1"/>
  <c r="L148" i="1"/>
  <c r="L119" i="1"/>
  <c r="L30" i="1"/>
  <c r="L174" i="1"/>
  <c r="L147" i="1"/>
  <c r="L29" i="1"/>
  <c r="L173" i="1"/>
  <c r="L145" i="1"/>
  <c r="L114" i="1"/>
  <c r="L26" i="1"/>
  <c r="L172" i="1"/>
  <c r="L144" i="1"/>
  <c r="L113" i="1"/>
  <c r="L86" i="1"/>
  <c r="L169" i="1"/>
  <c r="L141" i="1"/>
  <c r="L111" i="1"/>
  <c r="L84" i="1"/>
  <c r="L22" i="1"/>
  <c r="L168" i="1"/>
  <c r="L140" i="1"/>
  <c r="L110" i="1"/>
  <c r="L82" i="1"/>
  <c r="L21" i="1"/>
  <c r="L167" i="1"/>
  <c r="L139" i="1"/>
  <c r="L81" i="1"/>
  <c r="I17" i="5"/>
  <c r="J17" i="5" s="1"/>
  <c r="L164" i="1"/>
  <c r="L133" i="1"/>
  <c r="L106" i="1"/>
  <c r="L73" i="1"/>
  <c r="L45" i="1"/>
  <c r="C43" i="3"/>
  <c r="C19" i="3"/>
  <c r="D19" i="3" s="1"/>
  <c r="J168" i="1"/>
  <c r="J107" i="1"/>
  <c r="J96" i="1"/>
  <c r="J88" i="1"/>
  <c r="J87" i="1"/>
  <c r="J86" i="1"/>
  <c r="J85" i="1"/>
  <c r="J84" i="1"/>
  <c r="J83" i="1"/>
  <c r="J82" i="1"/>
  <c r="J142" i="1"/>
  <c r="J81" i="1"/>
  <c r="J80" i="1"/>
  <c r="J123" i="1"/>
  <c r="J62" i="1"/>
  <c r="J122" i="1"/>
  <c r="J61" i="1"/>
  <c r="J156" i="1"/>
  <c r="J147" i="1"/>
  <c r="J145" i="1"/>
  <c r="J143" i="1"/>
  <c r="J141" i="1"/>
  <c r="J120" i="1"/>
  <c r="J59" i="1"/>
  <c r="J121" i="1"/>
  <c r="J119" i="1"/>
  <c r="J58" i="1"/>
  <c r="J157" i="1"/>
  <c r="J148" i="1"/>
  <c r="J146" i="1"/>
  <c r="J144" i="1"/>
  <c r="J60" i="1"/>
  <c r="J15" i="1"/>
  <c r="J118" i="1"/>
  <c r="J57" i="1"/>
  <c r="J28" i="1"/>
  <c r="J117" i="1"/>
  <c r="J56" i="1"/>
  <c r="J27" i="1"/>
  <c r="J116" i="1"/>
  <c r="J48" i="1"/>
  <c r="J176" i="1"/>
  <c r="J108" i="1"/>
  <c r="J47" i="1"/>
  <c r="J46" i="1"/>
  <c r="J166" i="1"/>
  <c r="J139" i="1"/>
  <c r="J105" i="1"/>
  <c r="J78" i="1"/>
  <c r="J165" i="1"/>
  <c r="J138" i="1"/>
  <c r="J104" i="1"/>
  <c r="J77" i="1"/>
  <c r="J43" i="1"/>
  <c r="J167" i="1"/>
  <c r="J140" i="1"/>
  <c r="J106" i="1"/>
  <c r="J79" i="1"/>
  <c r="J45" i="1"/>
  <c r="J44" i="1"/>
  <c r="J164" i="1"/>
  <c r="J137" i="1"/>
  <c r="J103" i="1"/>
  <c r="J76" i="1"/>
  <c r="J42" i="1"/>
  <c r="J163" i="1"/>
  <c r="J136" i="1"/>
  <c r="J102" i="1"/>
  <c r="J68" i="1"/>
  <c r="J41" i="1"/>
  <c r="J162" i="1"/>
  <c r="J128" i="1"/>
  <c r="J101" i="1"/>
  <c r="J67" i="1"/>
  <c r="J40" i="1"/>
  <c r="J161" i="1"/>
  <c r="J127" i="1"/>
  <c r="J100" i="1"/>
  <c r="J66" i="1"/>
  <c r="J39" i="1"/>
  <c r="J160" i="1"/>
  <c r="J126" i="1"/>
  <c r="J99" i="1"/>
  <c r="J65" i="1"/>
  <c r="J38" i="1"/>
  <c r="J125" i="1"/>
  <c r="J159" i="1"/>
  <c r="J98" i="1"/>
  <c r="J64" i="1"/>
  <c r="J37" i="1"/>
  <c r="J158" i="1"/>
  <c r="J124" i="1"/>
  <c r="J97" i="1"/>
  <c r="J63" i="1"/>
  <c r="J36" i="1"/>
  <c r="J173" i="1"/>
  <c r="J153" i="1"/>
  <c r="J133" i="1"/>
  <c r="J113" i="1"/>
  <c r="J93" i="1"/>
  <c r="J73" i="1"/>
  <c r="J53" i="1"/>
  <c r="J33" i="1"/>
  <c r="J55" i="1"/>
  <c r="J172" i="1"/>
  <c r="J152" i="1"/>
  <c r="J132" i="1"/>
  <c r="J112" i="1"/>
  <c r="J92" i="1"/>
  <c r="J72" i="1"/>
  <c r="J52" i="1"/>
  <c r="J32" i="1"/>
  <c r="J175" i="1"/>
  <c r="J35" i="1"/>
  <c r="J171" i="1"/>
  <c r="J151" i="1"/>
  <c r="J131" i="1"/>
  <c r="J111" i="1"/>
  <c r="J91" i="1"/>
  <c r="J71" i="1"/>
  <c r="J51" i="1"/>
  <c r="J31" i="1"/>
  <c r="J155" i="1"/>
  <c r="J115" i="1"/>
  <c r="J95" i="1"/>
  <c r="J154" i="1"/>
  <c r="J114" i="1"/>
  <c r="J74" i="1"/>
  <c r="J54" i="1"/>
  <c r="J170" i="1"/>
  <c r="J150" i="1"/>
  <c r="J130" i="1"/>
  <c r="J110" i="1"/>
  <c r="J90" i="1"/>
  <c r="J70" i="1"/>
  <c r="J50" i="1"/>
  <c r="J30" i="1"/>
  <c r="J135" i="1"/>
  <c r="J75" i="1"/>
  <c r="J174" i="1"/>
  <c r="J134" i="1"/>
  <c r="J94" i="1"/>
  <c r="J34" i="1"/>
  <c r="J169" i="1"/>
  <c r="J149" i="1"/>
  <c r="J129" i="1"/>
  <c r="J109" i="1"/>
  <c r="J89" i="1"/>
  <c r="J69" i="1"/>
  <c r="J49" i="1"/>
  <c r="J29" i="1"/>
  <c r="J26" i="1"/>
  <c r="J25" i="1"/>
  <c r="J23" i="1"/>
  <c r="J21" i="1"/>
  <c r="J19" i="1"/>
  <c r="J24" i="1"/>
  <c r="J22" i="1"/>
  <c r="J20" i="1"/>
  <c r="J18" i="1"/>
  <c r="J17" i="1"/>
  <c r="C30" i="3"/>
  <c r="C16" i="3"/>
  <c r="D16" i="3" s="1"/>
  <c r="I5" i="3"/>
  <c r="J5" i="3" s="1"/>
  <c r="C8" i="3"/>
  <c r="D8" i="3" s="1"/>
  <c r="C32" i="3"/>
  <c r="D32" i="3" s="1"/>
  <c r="C5" i="3"/>
  <c r="D5" i="3" s="1"/>
  <c r="C35" i="5"/>
  <c r="D35" i="5" s="1"/>
  <c r="L153" i="1"/>
  <c r="L129" i="1"/>
  <c r="L105" i="1"/>
  <c r="L80" i="1"/>
  <c r="L53" i="1"/>
  <c r="L28" i="1"/>
  <c r="C15" i="5"/>
  <c r="D15" i="5" s="1"/>
  <c r="L152" i="1"/>
  <c r="L128" i="1"/>
  <c r="L104" i="1"/>
  <c r="L79" i="1"/>
  <c r="L52" i="1"/>
  <c r="L27" i="1"/>
  <c r="C17" i="5"/>
  <c r="D17" i="5" s="1"/>
  <c r="C44" i="5"/>
  <c r="D44" i="5" s="1"/>
  <c r="L170" i="1"/>
  <c r="L146" i="1"/>
  <c r="L121" i="1"/>
  <c r="L94" i="1"/>
  <c r="L70" i="1"/>
  <c r="L46" i="1"/>
  <c r="L20" i="1"/>
  <c r="I10" i="5"/>
  <c r="J10" i="5" s="1"/>
  <c r="I11" i="5"/>
  <c r="J11" i="5" s="1"/>
  <c r="C33" i="5"/>
  <c r="D33" i="5" s="1"/>
  <c r="L163" i="1"/>
  <c r="L143" i="1"/>
  <c r="L123" i="1"/>
  <c r="L103" i="1"/>
  <c r="L83" i="1"/>
  <c r="L63" i="1"/>
  <c r="L43" i="1"/>
  <c r="L23" i="1"/>
  <c r="I4" i="5"/>
  <c r="J4" i="5" s="1"/>
  <c r="L39" i="1"/>
  <c r="L19" i="1"/>
  <c r="L158" i="1"/>
  <c r="L138" i="1"/>
  <c r="L118" i="1"/>
  <c r="L98" i="1"/>
  <c r="L78" i="1"/>
  <c r="L58" i="1"/>
  <c r="L38" i="1"/>
  <c r="L18" i="1"/>
  <c r="L157" i="1"/>
  <c r="L137" i="1"/>
  <c r="L117" i="1"/>
  <c r="L97" i="1"/>
  <c r="L77" i="1"/>
  <c r="L57" i="1"/>
  <c r="L37" i="1"/>
  <c r="L17" i="1"/>
  <c r="L176" i="1"/>
  <c r="L156" i="1"/>
  <c r="L136" i="1"/>
  <c r="L116" i="1"/>
  <c r="L96" i="1"/>
  <c r="L76" i="1"/>
  <c r="L56" i="1"/>
  <c r="L36" i="1"/>
  <c r="C31" i="5"/>
  <c r="D31" i="5" s="1"/>
  <c r="C4" i="5"/>
  <c r="D4" i="5" s="1"/>
  <c r="D9" i="1" s="1"/>
  <c r="C34" i="5"/>
  <c r="D34" i="5" s="1"/>
  <c r="C30" i="5"/>
  <c r="D30" i="5" s="1"/>
  <c r="C19" i="5"/>
  <c r="D19" i="5" s="1"/>
  <c r="I28" i="5"/>
  <c r="J28" i="5" s="1"/>
  <c r="R162" i="1"/>
  <c r="R155" i="1"/>
  <c r="R140" i="1"/>
  <c r="R87" i="1"/>
  <c r="C9" i="5"/>
  <c r="D9" i="5" s="1"/>
  <c r="I29" i="5"/>
  <c r="J29" i="5" s="1"/>
  <c r="R31" i="1"/>
  <c r="C40" i="5"/>
  <c r="D40" i="5" s="1"/>
  <c r="C24" i="5"/>
  <c r="D24" i="5" s="1"/>
  <c r="C26" i="5"/>
  <c r="D26" i="5" s="1"/>
  <c r="R147" i="1"/>
  <c r="R132" i="1"/>
  <c r="R123" i="1"/>
  <c r="R108" i="1"/>
  <c r="R47" i="1"/>
  <c r="R161" i="1"/>
  <c r="R86" i="1"/>
  <c r="C16" i="5"/>
  <c r="D16" i="5" s="1"/>
  <c r="I16" i="5"/>
  <c r="J16" i="5" s="1"/>
  <c r="C41" i="5"/>
  <c r="D41" i="5" s="1"/>
  <c r="C14" i="5"/>
  <c r="D14" i="5" s="1"/>
  <c r="C39" i="5"/>
  <c r="D39" i="5" s="1"/>
  <c r="C42" i="5"/>
  <c r="D42" i="5" s="1"/>
  <c r="C18" i="5"/>
  <c r="D18" i="5" s="1"/>
  <c r="C8" i="5"/>
  <c r="D8" i="5" s="1"/>
  <c r="C25" i="5"/>
  <c r="D25" i="5" s="1"/>
  <c r="I15" i="5"/>
  <c r="J15" i="5" s="1"/>
  <c r="C32" i="5"/>
  <c r="D32" i="5" s="1"/>
  <c r="I22" i="5"/>
  <c r="J22" i="5" s="1"/>
  <c r="I5" i="5"/>
  <c r="J5" i="5" s="1"/>
  <c r="I28" i="3"/>
  <c r="J28" i="3" s="1"/>
  <c r="I22" i="3"/>
  <c r="J22" i="3" s="1"/>
  <c r="I23" i="3"/>
  <c r="J23" i="3" s="1"/>
  <c r="I16" i="3"/>
  <c r="J16" i="3" s="1"/>
  <c r="I17" i="3"/>
  <c r="J17" i="3" s="1"/>
  <c r="I15" i="3"/>
  <c r="J15" i="3" s="1"/>
  <c r="I11" i="3"/>
  <c r="J11" i="3" s="1"/>
  <c r="I9" i="3"/>
  <c r="J9" i="3" s="1"/>
  <c r="C26" i="3"/>
  <c r="D26" i="3" s="1"/>
  <c r="C41" i="3"/>
  <c r="D41" i="3" s="1"/>
  <c r="I4" i="3"/>
  <c r="J4" i="3" s="1"/>
  <c r="C33" i="3"/>
  <c r="D33" i="3" s="1"/>
  <c r="C17" i="3"/>
  <c r="D17" i="3" s="1"/>
  <c r="I3" i="3"/>
  <c r="J3" i="3" s="1"/>
  <c r="R81" i="1"/>
  <c r="R56" i="1"/>
  <c r="R36" i="1"/>
  <c r="R148" i="1"/>
  <c r="R142" i="1"/>
  <c r="R130" i="1"/>
  <c r="R117" i="1"/>
  <c r="R62" i="1"/>
  <c r="R42" i="1"/>
  <c r="R136" i="1"/>
  <c r="R111" i="1"/>
  <c r="C42" i="3"/>
  <c r="D42" i="3" s="1"/>
  <c r="C39" i="3"/>
  <c r="D39" i="3" s="1"/>
  <c r="C14" i="3"/>
  <c r="D14" i="3" s="1"/>
  <c r="C24" i="3"/>
  <c r="D24" i="3" s="1"/>
  <c r="C7" i="3"/>
  <c r="D7" i="3" s="1"/>
  <c r="C34" i="3"/>
  <c r="D34" i="3" s="1"/>
  <c r="D31" i="3"/>
  <c r="C15" i="3"/>
  <c r="D15" i="3" s="1"/>
  <c r="D25" i="3"/>
  <c r="C35" i="3"/>
  <c r="D35" i="3" s="1"/>
  <c r="C9" i="3"/>
  <c r="D9" i="3" s="1"/>
  <c r="D18" i="3"/>
  <c r="C4" i="3"/>
  <c r="D4" i="3" s="1"/>
  <c r="C6" i="3"/>
  <c r="D6" i="3" s="1"/>
  <c r="D30" i="3"/>
  <c r="D43" i="3"/>
  <c r="Q144" i="1"/>
  <c r="R144" i="1"/>
  <c r="Q104" i="1"/>
  <c r="R104" i="1"/>
  <c r="R173" i="1"/>
  <c r="Q139" i="1"/>
  <c r="R139" i="1"/>
  <c r="R45" i="1"/>
  <c r="Q134" i="1"/>
  <c r="R134" i="1"/>
  <c r="Q109" i="1"/>
  <c r="R109" i="1"/>
  <c r="Q69" i="1"/>
  <c r="R69" i="1"/>
  <c r="Q154" i="1"/>
  <c r="R154" i="1"/>
  <c r="Q164" i="1"/>
  <c r="R164" i="1"/>
  <c r="Q174" i="1"/>
  <c r="R174" i="1"/>
  <c r="Q129" i="1"/>
  <c r="R129" i="1"/>
  <c r="Q64" i="1"/>
  <c r="R64" i="1"/>
  <c r="R125" i="1"/>
  <c r="R63" i="1"/>
  <c r="R128" i="1"/>
  <c r="R100" i="1"/>
  <c r="R48" i="1"/>
  <c r="R30" i="1"/>
  <c r="Q149" i="1"/>
  <c r="R149" i="1"/>
  <c r="Q94" i="1"/>
  <c r="R94" i="1"/>
  <c r="Q89" i="1"/>
  <c r="R89" i="1"/>
  <c r="Q159" i="1"/>
  <c r="R159" i="1"/>
  <c r="Q74" i="1"/>
  <c r="R74" i="1"/>
  <c r="Q114" i="1"/>
  <c r="R114" i="1"/>
  <c r="Q84" i="1"/>
  <c r="R84" i="1"/>
  <c r="Q119" i="1"/>
  <c r="R119" i="1"/>
  <c r="Q79" i="1"/>
  <c r="R79" i="1"/>
  <c r="R158" i="1"/>
  <c r="Q124" i="1"/>
  <c r="R124" i="1"/>
  <c r="Q99" i="1"/>
  <c r="R99" i="1"/>
  <c r="R58" i="1"/>
  <c r="R40" i="1"/>
  <c r="Q169" i="1"/>
  <c r="R169" i="1"/>
  <c r="R59" i="1"/>
  <c r="R54" i="1"/>
  <c r="R49" i="1"/>
  <c r="R44" i="1"/>
  <c r="R39" i="1"/>
  <c r="R34" i="1"/>
  <c r="G5" i="1"/>
  <c r="D10" i="1" l="1"/>
  <c r="K29" i="1" s="1"/>
  <c r="M29" i="1" s="1"/>
  <c r="C6" i="2"/>
  <c r="C12" i="2" s="1"/>
  <c r="C7" i="2"/>
  <c r="K24" i="1"/>
  <c r="O24" i="1" s="1"/>
  <c r="K160" i="1"/>
  <c r="O160" i="1" s="1"/>
  <c r="K60" i="1"/>
  <c r="M60" i="1" s="1"/>
  <c r="K139" i="1"/>
  <c r="N139" i="1" s="1"/>
  <c r="K39" i="1"/>
  <c r="M39" i="1" s="1"/>
  <c r="K36" i="1"/>
  <c r="O36" i="1" s="1"/>
  <c r="K104" i="1"/>
  <c r="O104" i="1" s="1"/>
  <c r="K61" i="1"/>
  <c r="M61" i="1" s="1"/>
  <c r="K112" i="1"/>
  <c r="N112" i="1" s="1"/>
  <c r="K116" i="1"/>
  <c r="O116" i="1" s="1"/>
  <c r="K113" i="1"/>
  <c r="M113" i="1" s="1"/>
  <c r="K110" i="1"/>
  <c r="K78" i="1"/>
  <c r="K98" i="1"/>
  <c r="M98" i="1" s="1"/>
  <c r="K64" i="1"/>
  <c r="M64" i="1" s="1"/>
  <c r="K103" i="1"/>
  <c r="M103" i="1" s="1"/>
  <c r="K76" i="1"/>
  <c r="O76" i="1" s="1"/>
  <c r="K154" i="1"/>
  <c r="O154" i="1" s="1"/>
  <c r="K33" i="1"/>
  <c r="M33" i="1" s="1"/>
  <c r="K81" i="1"/>
  <c r="O81" i="1" s="1"/>
  <c r="K131" i="1"/>
  <c r="N131" i="1" s="1"/>
  <c r="K170" i="1"/>
  <c r="K37" i="1"/>
  <c r="K44" i="1"/>
  <c r="K166" i="1"/>
  <c r="M166" i="1" s="1"/>
  <c r="K63" i="1"/>
  <c r="M63" i="1" s="1"/>
  <c r="K93" i="1"/>
  <c r="N93" i="1" s="1"/>
  <c r="K106" i="1"/>
  <c r="M106" i="1" s="1"/>
  <c r="K176" i="1"/>
  <c r="M176" i="1" s="1"/>
  <c r="K88" i="1"/>
  <c r="O88" i="1" s="1"/>
  <c r="K150" i="1"/>
  <c r="O150" i="1" s="1"/>
  <c r="K50" i="1"/>
  <c r="M50" i="1" s="1"/>
  <c r="K129" i="1"/>
  <c r="N129" i="1" s="1"/>
  <c r="K67" i="1"/>
  <c r="M67" i="1" s="1"/>
  <c r="K57" i="1"/>
  <c r="N57" i="1" s="1"/>
  <c r="K30" i="1"/>
  <c r="M30" i="1" s="1"/>
  <c r="K142" i="1"/>
  <c r="M142" i="1" s="1"/>
  <c r="K125" i="1"/>
  <c r="O125" i="1" s="1"/>
  <c r="K51" i="1"/>
  <c r="N51" i="1" s="1"/>
  <c r="K171" i="1"/>
  <c r="O171" i="1" s="1"/>
  <c r="K46" i="1"/>
  <c r="O46" i="1" s="1"/>
  <c r="K174" i="1"/>
  <c r="N174" i="1" s="1"/>
  <c r="K52" i="1"/>
  <c r="M52" i="1" s="1"/>
  <c r="K146" i="1"/>
  <c r="O146" i="1" s="1"/>
  <c r="K90" i="1"/>
  <c r="M90" i="1" s="1"/>
  <c r="K85" i="1"/>
  <c r="O85" i="1" s="1"/>
  <c r="K138" i="1"/>
  <c r="M138" i="1" s="1"/>
  <c r="K48" i="1"/>
  <c r="M48" i="1" s="1"/>
  <c r="K159" i="1"/>
  <c r="K38" i="1"/>
  <c r="O38" i="1" s="1"/>
  <c r="K31" i="1"/>
  <c r="K75" i="1"/>
  <c r="M75" i="1" s="1"/>
  <c r="K167" i="1"/>
  <c r="K149" i="1"/>
  <c r="O149" i="1" s="1"/>
  <c r="K56" i="1"/>
  <c r="O56" i="1" s="1"/>
  <c r="K96" i="1"/>
  <c r="M96" i="1" s="1"/>
  <c r="K151" i="1"/>
  <c r="M151" i="1" s="1"/>
  <c r="K132" i="1"/>
  <c r="O132" i="1" s="1"/>
  <c r="K133" i="1"/>
  <c r="O133" i="1" s="1"/>
  <c r="K140" i="1"/>
  <c r="M140" i="1" s="1"/>
  <c r="K40" i="1"/>
  <c r="M40" i="1" s="1"/>
  <c r="K119" i="1"/>
  <c r="M119" i="1" s="1"/>
  <c r="K91" i="1"/>
  <c r="K163" i="1"/>
  <c r="M163" i="1" s="1"/>
  <c r="K53" i="1"/>
  <c r="N53" i="1" s="1"/>
  <c r="K92" i="1"/>
  <c r="K135" i="1"/>
  <c r="N135" i="1" s="1"/>
  <c r="K35" i="1"/>
  <c r="O35" i="1" s="1"/>
  <c r="K114" i="1"/>
  <c r="M114" i="1" s="1"/>
  <c r="K120" i="1"/>
  <c r="M120" i="1" s="1"/>
  <c r="K99" i="1"/>
  <c r="M99" i="1" s="1"/>
  <c r="K148" i="1"/>
  <c r="N148" i="1" s="1"/>
  <c r="K136" i="1"/>
  <c r="O136" i="1" s="1"/>
  <c r="K115" i="1"/>
  <c r="N115" i="1" s="1"/>
  <c r="K94" i="1"/>
  <c r="N94" i="1" s="1"/>
  <c r="K172" i="1"/>
  <c r="M172" i="1" s="1"/>
  <c r="K118" i="1"/>
  <c r="N118" i="1" s="1"/>
  <c r="K89" i="1"/>
  <c r="M89" i="1" s="1"/>
  <c r="K128" i="1"/>
  <c r="K101" i="1"/>
  <c r="K105" i="1"/>
  <c r="N105" i="1" s="1"/>
  <c r="K47" i="1"/>
  <c r="K41" i="1"/>
  <c r="O41" i="1" s="1"/>
  <c r="K97" i="1"/>
  <c r="M97" i="1" s="1"/>
  <c r="K69" i="1"/>
  <c r="M69" i="1" s="1"/>
  <c r="K82" i="1"/>
  <c r="O82" i="1" s="1"/>
  <c r="K71" i="1"/>
  <c r="M71" i="1" s="1"/>
  <c r="K111" i="1"/>
  <c r="M111" i="1" s="1"/>
  <c r="K66" i="1"/>
  <c r="M66" i="1" s="1"/>
  <c r="K164" i="1"/>
  <c r="M164" i="1" s="1"/>
  <c r="K117" i="1"/>
  <c r="N117" i="1" s="1"/>
  <c r="K62" i="1"/>
  <c r="M62" i="1" s="1"/>
  <c r="K102" i="1"/>
  <c r="N102" i="1" s="1"/>
  <c r="K80" i="1"/>
  <c r="N80" i="1" s="1"/>
  <c r="K59" i="1"/>
  <c r="K147" i="1"/>
  <c r="K175" i="1"/>
  <c r="K54" i="1"/>
  <c r="K158" i="1"/>
  <c r="O158" i="1" s="1"/>
  <c r="K122" i="1"/>
  <c r="M122" i="1" s="1"/>
  <c r="K165" i="1"/>
  <c r="M165" i="1" s="1"/>
  <c r="K65" i="1"/>
  <c r="M65" i="1" s="1"/>
  <c r="K144" i="1"/>
  <c r="M144" i="1" s="1"/>
  <c r="O174" i="1" l="1"/>
  <c r="M174" i="1"/>
  <c r="K77" i="1"/>
  <c r="M77" i="1" s="1"/>
  <c r="K124" i="1"/>
  <c r="M124" i="1" s="1"/>
  <c r="K153" i="1"/>
  <c r="M153" i="1" s="1"/>
  <c r="K58" i="1"/>
  <c r="M58" i="1" s="1"/>
  <c r="K173" i="1"/>
  <c r="M173" i="1" s="1"/>
  <c r="K127" i="1"/>
  <c r="O127" i="1" s="1"/>
  <c r="K168" i="1"/>
  <c r="M168" i="1" s="1"/>
  <c r="K74" i="1"/>
  <c r="M74" i="1" s="1"/>
  <c r="K143" i="1"/>
  <c r="M143" i="1" s="1"/>
  <c r="K45" i="1"/>
  <c r="M45" i="1" s="1"/>
  <c r="K123" i="1"/>
  <c r="M123" i="1" s="1"/>
  <c r="K126" i="1"/>
  <c r="O126" i="1" s="1"/>
  <c r="K169" i="1"/>
  <c r="N169" i="1" s="1"/>
  <c r="K137" i="1"/>
  <c r="M137" i="1" s="1"/>
  <c r="K87" i="1"/>
  <c r="O87" i="1" s="1"/>
  <c r="K108" i="1"/>
  <c r="N108" i="1" s="1"/>
  <c r="K109" i="1"/>
  <c r="N109" i="1" s="1"/>
  <c r="K145" i="1"/>
  <c r="M145" i="1" s="1"/>
  <c r="K157" i="1"/>
  <c r="M157" i="1" s="1"/>
  <c r="K34" i="1"/>
  <c r="M34" i="1" s="1"/>
  <c r="K83" i="1"/>
  <c r="M83" i="1" s="1"/>
  <c r="K32" i="1"/>
  <c r="M32" i="1" s="1"/>
  <c r="K49" i="1"/>
  <c r="M49" i="1" s="1"/>
  <c r="K79" i="1"/>
  <c r="M79" i="1" s="1"/>
  <c r="K130" i="1"/>
  <c r="M130" i="1" s="1"/>
  <c r="K42" i="1"/>
  <c r="M42" i="1" s="1"/>
  <c r="K107" i="1"/>
  <c r="N107" i="1" s="1"/>
  <c r="K134" i="1"/>
  <c r="O134" i="1" s="1"/>
  <c r="K73" i="1"/>
  <c r="O73" i="1" s="1"/>
  <c r="K161" i="1"/>
  <c r="O161" i="1" s="1"/>
  <c r="K70" i="1"/>
  <c r="O70" i="1" s="1"/>
  <c r="K100" i="1"/>
  <c r="N100" i="1" s="1"/>
  <c r="K86" i="1"/>
  <c r="N86" i="1" s="1"/>
  <c r="K141" i="1"/>
  <c r="O141" i="1" s="1"/>
  <c r="K152" i="1"/>
  <c r="M152" i="1" s="1"/>
  <c r="K55" i="1"/>
  <c r="M55" i="1" s="1"/>
  <c r="K95" i="1"/>
  <c r="O95" i="1" s="1"/>
  <c r="K156" i="1"/>
  <c r="M156" i="1" s="1"/>
  <c r="K162" i="1"/>
  <c r="M162" i="1" s="1"/>
  <c r="K43" i="1"/>
  <c r="M43" i="1" s="1"/>
  <c r="K121" i="1"/>
  <c r="O121" i="1" s="1"/>
  <c r="K68" i="1"/>
  <c r="M68" i="1" s="1"/>
  <c r="K155" i="1"/>
  <c r="M155" i="1" s="1"/>
  <c r="K72" i="1"/>
  <c r="N72" i="1" s="1"/>
  <c r="K84" i="1"/>
  <c r="O84" i="1" s="1"/>
  <c r="C17" i="2"/>
  <c r="C18" i="2" s="1"/>
  <c r="N160" i="1"/>
  <c r="O148" i="1"/>
  <c r="N146" i="1"/>
  <c r="O52" i="1"/>
  <c r="N52" i="1"/>
  <c r="K17" i="1"/>
  <c r="O17" i="1" s="1"/>
  <c r="K19" i="1"/>
  <c r="N19" i="1" s="1"/>
  <c r="Q19" i="1" s="1"/>
  <c r="K23" i="1"/>
  <c r="O23" i="1" s="1"/>
  <c r="K18" i="1"/>
  <c r="M18" i="1" s="1"/>
  <c r="K21" i="1"/>
  <c r="N21" i="1" s="1"/>
  <c r="Q21" i="1" s="1"/>
  <c r="O94" i="1"/>
  <c r="O39" i="1"/>
  <c r="N60" i="1"/>
  <c r="O60" i="1"/>
  <c r="N39" i="1"/>
  <c r="M160" i="1"/>
  <c r="K25" i="1"/>
  <c r="N25" i="1" s="1"/>
  <c r="Q25" i="1" s="1"/>
  <c r="O64" i="1"/>
  <c r="K20" i="1"/>
  <c r="O20" i="1" s="1"/>
  <c r="N64" i="1"/>
  <c r="N88" i="1"/>
  <c r="K28" i="1"/>
  <c r="M28" i="1" s="1"/>
  <c r="O129" i="1"/>
  <c r="K15" i="1"/>
  <c r="N104" i="1"/>
  <c r="K27" i="1"/>
  <c r="O27" i="1" s="1"/>
  <c r="M104" i="1"/>
  <c r="K26" i="1"/>
  <c r="N26" i="1" s="1"/>
  <c r="Q26" i="1" s="1"/>
  <c r="K22" i="1"/>
  <c r="N22" i="1" s="1"/>
  <c r="Q22" i="1" s="1"/>
  <c r="N138" i="1"/>
  <c r="O103" i="1"/>
  <c r="K16" i="1"/>
  <c r="O16" i="1" s="1"/>
  <c r="N82" i="1"/>
  <c r="N71" i="1"/>
  <c r="N99" i="1"/>
  <c r="O99" i="1"/>
  <c r="N96" i="1"/>
  <c r="M88" i="1"/>
  <c r="M76" i="1"/>
  <c r="M158" i="1"/>
  <c r="O97" i="1"/>
  <c r="O33" i="1"/>
  <c r="N158" i="1"/>
  <c r="M115" i="1"/>
  <c r="N38" i="1"/>
  <c r="N164" i="1"/>
  <c r="O61" i="1"/>
  <c r="M150" i="1"/>
  <c r="O140" i="1"/>
  <c r="O164" i="1"/>
  <c r="M38" i="1"/>
  <c r="N66" i="1"/>
  <c r="O151" i="1"/>
  <c r="O90" i="1"/>
  <c r="N154" i="1"/>
  <c r="M154" i="1"/>
  <c r="M139" i="1"/>
  <c r="M132" i="1"/>
  <c r="M80" i="1"/>
  <c r="O66" i="1"/>
  <c r="M129" i="1"/>
  <c r="M85" i="1"/>
  <c r="M118" i="1"/>
  <c r="N119" i="1"/>
  <c r="O40" i="1"/>
  <c r="O118" i="1"/>
  <c r="M148" i="1"/>
  <c r="N81" i="1"/>
  <c r="O30" i="1"/>
  <c r="N30" i="1"/>
  <c r="N85" i="1"/>
  <c r="N40" i="1"/>
  <c r="O111" i="1"/>
  <c r="O80" i="1"/>
  <c r="O62" i="1"/>
  <c r="N90" i="1"/>
  <c r="O89" i="1"/>
  <c r="N176" i="1"/>
  <c r="N111" i="1"/>
  <c r="N69" i="1"/>
  <c r="N89" i="1"/>
  <c r="N140" i="1"/>
  <c r="O122" i="1"/>
  <c r="N76" i="1"/>
  <c r="M117" i="1"/>
  <c r="O105" i="1"/>
  <c r="N63" i="1"/>
  <c r="M105" i="1"/>
  <c r="O65" i="1"/>
  <c r="N132" i="1"/>
  <c r="M82" i="1"/>
  <c r="N65" i="1"/>
  <c r="N97" i="1"/>
  <c r="O165" i="1"/>
  <c r="M135" i="1"/>
  <c r="N67" i="1"/>
  <c r="N103" i="1"/>
  <c r="N165" i="1"/>
  <c r="O139" i="1"/>
  <c r="M93" i="1"/>
  <c r="N151" i="1"/>
  <c r="O71" i="1"/>
  <c r="O119" i="1"/>
  <c r="O93" i="1"/>
  <c r="N122" i="1"/>
  <c r="O69" i="1"/>
  <c r="N120" i="1"/>
  <c r="O120" i="1"/>
  <c r="O176" i="1"/>
  <c r="M47" i="1"/>
  <c r="O47" i="1"/>
  <c r="N147" i="1"/>
  <c r="M147" i="1"/>
  <c r="M78" i="1"/>
  <c r="N78" i="1"/>
  <c r="O78" i="1"/>
  <c r="O101" i="1"/>
  <c r="M101" i="1"/>
  <c r="N101" i="1"/>
  <c r="O92" i="1"/>
  <c r="N92" i="1"/>
  <c r="M92" i="1"/>
  <c r="N110" i="1"/>
  <c r="M110" i="1"/>
  <c r="O110" i="1"/>
  <c r="O98" i="1"/>
  <c r="N128" i="1"/>
  <c r="O128" i="1"/>
  <c r="M128" i="1"/>
  <c r="O113" i="1"/>
  <c r="N113" i="1"/>
  <c r="O75" i="1"/>
  <c r="N75" i="1"/>
  <c r="N159" i="1"/>
  <c r="M159" i="1"/>
  <c r="N171" i="1"/>
  <c r="N62" i="1"/>
  <c r="M171" i="1"/>
  <c r="O147" i="1"/>
  <c r="M35" i="1"/>
  <c r="O51" i="1"/>
  <c r="M41" i="1"/>
  <c r="O163" i="1"/>
  <c r="N41" i="1"/>
  <c r="M53" i="1"/>
  <c r="O112" i="1"/>
  <c r="N125" i="1"/>
  <c r="O106" i="1"/>
  <c r="O53" i="1"/>
  <c r="M112" i="1"/>
  <c r="M125" i="1"/>
  <c r="O114" i="1"/>
  <c r="M51" i="1"/>
  <c r="O54" i="1"/>
  <c r="M54" i="1"/>
  <c r="N54" i="1"/>
  <c r="M175" i="1"/>
  <c r="N175" i="1"/>
  <c r="O175" i="1"/>
  <c r="N106" i="1"/>
  <c r="O31" i="1"/>
  <c r="N31" i="1"/>
  <c r="N142" i="1"/>
  <c r="O142" i="1"/>
  <c r="N149" i="1"/>
  <c r="N98" i="1"/>
  <c r="N47" i="1"/>
  <c r="M37" i="1"/>
  <c r="O37" i="1"/>
  <c r="N37" i="1"/>
  <c r="O91" i="1"/>
  <c r="M91" i="1"/>
  <c r="N91" i="1"/>
  <c r="N170" i="1"/>
  <c r="M170" i="1"/>
  <c r="O170" i="1"/>
  <c r="N35" i="1"/>
  <c r="N163" i="1"/>
  <c r="N114" i="1"/>
  <c r="N116" i="1"/>
  <c r="O135" i="1"/>
  <c r="M116" i="1"/>
  <c r="M46" i="1"/>
  <c r="M56" i="1"/>
  <c r="N56" i="1"/>
  <c r="O167" i="1"/>
  <c r="N167" i="1"/>
  <c r="O63" i="1"/>
  <c r="O59" i="1"/>
  <c r="M59" i="1"/>
  <c r="N59" i="1"/>
  <c r="N166" i="1"/>
  <c r="O166" i="1"/>
  <c r="N44" i="1"/>
  <c r="O44" i="1"/>
  <c r="M102" i="1"/>
  <c r="O102" i="1"/>
  <c r="M149" i="1"/>
  <c r="M167" i="1"/>
  <c r="M57" i="1"/>
  <c r="O57" i="1"/>
  <c r="M24" i="1"/>
  <c r="O159" i="1"/>
  <c r="N24" i="1"/>
  <c r="Q24" i="1" s="1"/>
  <c r="M44" i="1"/>
  <c r="M31" i="1"/>
  <c r="N46" i="1"/>
  <c r="O131" i="1"/>
  <c r="M94" i="1"/>
  <c r="O48" i="1"/>
  <c r="N61" i="1"/>
  <c r="N150" i="1"/>
  <c r="N48" i="1"/>
  <c r="O29" i="1"/>
  <c r="O144" i="1"/>
  <c r="M133" i="1"/>
  <c r="N29" i="1"/>
  <c r="N144" i="1"/>
  <c r="N133" i="1"/>
  <c r="O96" i="1"/>
  <c r="O67" i="1"/>
  <c r="N50" i="1"/>
  <c r="M131" i="1"/>
  <c r="O117" i="1"/>
  <c r="O138" i="1"/>
  <c r="N172" i="1"/>
  <c r="M81" i="1"/>
  <c r="O115" i="1"/>
  <c r="O50" i="1"/>
  <c r="N136" i="1"/>
  <c r="N36" i="1"/>
  <c r="M146" i="1"/>
  <c r="M136" i="1"/>
  <c r="O172" i="1"/>
  <c r="M36" i="1"/>
  <c r="N33" i="1"/>
  <c r="N68" i="1" l="1"/>
  <c r="O124" i="1"/>
  <c r="O68" i="1"/>
  <c r="N127" i="1"/>
  <c r="N58" i="1"/>
  <c r="N124" i="1"/>
  <c r="N32" i="1"/>
  <c r="N49" i="1"/>
  <c r="O77" i="1"/>
  <c r="M121" i="1"/>
  <c r="N121" i="1"/>
  <c r="N84" i="1"/>
  <c r="M84" i="1"/>
  <c r="N153" i="1"/>
  <c r="O49" i="1"/>
  <c r="O32" i="1"/>
  <c r="O155" i="1"/>
  <c r="O74" i="1"/>
  <c r="N74" i="1"/>
  <c r="N45" i="1"/>
  <c r="N126" i="1"/>
  <c r="N155" i="1"/>
  <c r="O107" i="1"/>
  <c r="M134" i="1"/>
  <c r="M72" i="1"/>
  <c r="O83" i="1"/>
  <c r="N79" i="1"/>
  <c r="O173" i="1"/>
  <c r="O168" i="1"/>
  <c r="O79" i="1"/>
  <c r="N42" i="1"/>
  <c r="O137" i="1"/>
  <c r="O72" i="1"/>
  <c r="N83" i="1"/>
  <c r="M107" i="1"/>
  <c r="N143" i="1"/>
  <c r="O123" i="1"/>
  <c r="N130" i="1"/>
  <c r="N77" i="1"/>
  <c r="O152" i="1"/>
  <c r="O162" i="1"/>
  <c r="N152" i="1"/>
  <c r="N137" i="1"/>
  <c r="M126" i="1"/>
  <c r="O100" i="1"/>
  <c r="N134" i="1"/>
  <c r="N145" i="1"/>
  <c r="O42" i="1"/>
  <c r="M127" i="1"/>
  <c r="N173" i="1"/>
  <c r="O130" i="1"/>
  <c r="M86" i="1"/>
  <c r="O156" i="1"/>
  <c r="M95" i="1"/>
  <c r="N70" i="1"/>
  <c r="N161" i="1"/>
  <c r="M161" i="1"/>
  <c r="O143" i="1"/>
  <c r="O43" i="1"/>
  <c r="N34" i="1"/>
  <c r="M70" i="1"/>
  <c r="N73" i="1"/>
  <c r="N168" i="1"/>
  <c r="O34" i="1"/>
  <c r="N123" i="1"/>
  <c r="M100" i="1"/>
  <c r="O109" i="1"/>
  <c r="O45" i="1"/>
  <c r="O145" i="1"/>
  <c r="M141" i="1"/>
  <c r="O58" i="1"/>
  <c r="N55" i="1"/>
  <c r="N157" i="1"/>
  <c r="O55" i="1"/>
  <c r="M108" i="1"/>
  <c r="O108" i="1"/>
  <c r="N156" i="1"/>
  <c r="N162" i="1"/>
  <c r="O169" i="1"/>
  <c r="N43" i="1"/>
  <c r="O86" i="1"/>
  <c r="M109" i="1"/>
  <c r="M73" i="1"/>
  <c r="N141" i="1"/>
  <c r="N87" i="1"/>
  <c r="N95" i="1"/>
  <c r="M87" i="1"/>
  <c r="O157" i="1"/>
  <c r="O153" i="1"/>
  <c r="M169" i="1"/>
  <c r="O15" i="1"/>
  <c r="M15" i="1"/>
  <c r="C19" i="2"/>
  <c r="M17" i="1"/>
  <c r="O19" i="1"/>
  <c r="N17" i="1"/>
  <c r="Q17" i="1" s="1"/>
  <c r="M23" i="1"/>
  <c r="O21" i="1"/>
  <c r="M21" i="1"/>
  <c r="O18" i="1"/>
  <c r="M25" i="1"/>
  <c r="N23" i="1"/>
  <c r="Q23" i="1" s="1"/>
  <c r="O25" i="1"/>
  <c r="M19" i="1"/>
  <c r="M26" i="1"/>
  <c r="O22" i="1"/>
  <c r="N18" i="1"/>
  <c r="Q18" i="1" s="1"/>
  <c r="M22" i="1"/>
  <c r="M16" i="1"/>
  <c r="N28" i="1"/>
  <c r="Q28" i="1" s="1"/>
  <c r="O26" i="1"/>
  <c r="O28" i="1"/>
  <c r="N27" i="1"/>
  <c r="Q27" i="1" s="1"/>
  <c r="M27" i="1"/>
  <c r="N15" i="1"/>
  <c r="Q15" i="1" s="1"/>
  <c r="N20" i="1"/>
  <c r="Q20" i="1" s="1"/>
  <c r="M20" i="1"/>
  <c r="N16" i="1"/>
  <c r="Q16" i="1" s="1"/>
  <c r="G6" i="1" l="1"/>
  <c r="G7" i="1" s="1"/>
</calcChain>
</file>

<file path=xl/sharedStrings.xml><?xml version="1.0" encoding="utf-8"?>
<sst xmlns="http://schemas.openxmlformats.org/spreadsheetml/2006/main" count="109" uniqueCount="58">
  <si>
    <t>Marginal Income Tax</t>
  </si>
  <si>
    <t>Long Term Capital Gains</t>
  </si>
  <si>
    <t>Net Investment Income Tax (NII)</t>
  </si>
  <si>
    <t>Symbol</t>
  </si>
  <si>
    <t>Name</t>
  </si>
  <si>
    <t>Acquired/Opened</t>
  </si>
  <si>
    <t>Quantity</t>
  </si>
  <si>
    <t>Market Value</t>
  </si>
  <si>
    <t>Cost Basis</t>
  </si>
  <si>
    <t>($)Unrealized Gain/(Loss)</t>
  </si>
  <si>
    <t>(%)Unrealized Gain/(Loss)</t>
  </si>
  <si>
    <t>Holding Period</t>
  </si>
  <si>
    <t>AMZN</t>
  </si>
  <si>
    <t>AMAZON.COM INC</t>
  </si>
  <si>
    <t>GOOG</t>
  </si>
  <si>
    <t>ALPHABET INC.           CLASS                  C</t>
  </si>
  <si>
    <t>META</t>
  </si>
  <si>
    <t>META PLATFORMS INC      CLASS                  A</t>
  </si>
  <si>
    <t>MSFT</t>
  </si>
  <si>
    <t>MICROSOFT CORP</t>
  </si>
  <si>
    <t>NVDA</t>
  </si>
  <si>
    <t>NVIDIA CORP</t>
  </si>
  <si>
    <t>SWVXX</t>
  </si>
  <si>
    <t>SCHWAB VALUE ADVANTAGE MONEY INV</t>
  </si>
  <si>
    <t>TSLA</t>
  </si>
  <si>
    <t>TESLA INC</t>
  </si>
  <si>
    <t>Today's Date</t>
  </si>
  <si>
    <t>Tax Rate</t>
  </si>
  <si>
    <t>Taxes</t>
  </si>
  <si>
    <t>Blended Tax Rate</t>
  </si>
  <si>
    <t>NII</t>
  </si>
  <si>
    <t>After-Tax Unrealized GL</t>
  </si>
  <si>
    <t>Sales Proceeds Needed</t>
  </si>
  <si>
    <t>% Taxes Paid</t>
  </si>
  <si>
    <t>Sales Amount</t>
  </si>
  <si>
    <t>Sales Proceeds</t>
  </si>
  <si>
    <t>Sales Tax Estimate</t>
  </si>
  <si>
    <t xml:space="preserve"> - Seeks to minimize taxes for a sales transaction</t>
  </si>
  <si>
    <t>Shares to Sell</t>
  </si>
  <si>
    <t>Unrealized Gains (%)</t>
  </si>
  <si>
    <t>Date Acquired</t>
  </si>
  <si>
    <t>Days Held</t>
  </si>
  <si>
    <t>Transaction Tax Estimate</t>
  </si>
  <si>
    <t>Marginal Income Tax Rate</t>
  </si>
  <si>
    <t>Income</t>
  </si>
  <si>
    <t>Single</t>
  </si>
  <si>
    <t>MFJ</t>
  </si>
  <si>
    <t>Trust</t>
  </si>
  <si>
    <t>Tax Status</t>
  </si>
  <si>
    <t>MFS</t>
  </si>
  <si>
    <t>HOH</t>
  </si>
  <si>
    <t>Net Investment Income Tax (NII)?</t>
  </si>
  <si>
    <t>Single Transaction Tax Analysis</t>
  </si>
  <si>
    <t>Cumulative Transaction Tax Analysis</t>
  </si>
  <si>
    <t>EID Capital Model Disclaimer</t>
  </si>
  <si>
    <t>DISCLAIMER:
YOU ACKNOWLEDGE AND AGREE THAT ALL MATERIALS, DOCUMENTS, MEDIA, FORMULAS, EXCEL FILES, AND ANY OTHER INFORMATION (HEREINAFTER COLLECTIVELY REFERRED TO AS THE “MATERIALS”) PROVIDED BY EID CAPITAL, LLC (THE “COMPANY”) THROUGH EIDCAPITAL.COM OR ANY OF ITS OTHER AFFILIATE WEBSITES OR SOURCES IS PROVIDED ON AN “AS IS” AND “AS AVAILABLE” BASIS. YOU EXPRESSLY AGREE THAT USE OF THE MATERIALS IS AT YOUR SOLE RISK.
THE COMPANY DOES NOT MAKE ANY REPRESENTATIONS OR GRANT ANY WARRANTIES, EXPRESS OR IMPLIED, EITHER IN FACT OR BY OPERATION OF LAW, BY STATUTE OR OTHERWISE AND BY USING THE MATERIALS, YOU SPECIFICALLY DISCLAIM ANY OTHER WARRANTIES, WHETHER WRITTEN OR ORAL, OR EXPRESS OR IMPLIED, INCLUDING ANY WARRANTY OF QUALITY, MERCHANTABILITY, OR FITNESS FOR A PARTICULAR USE OR PURPOSE OR ANY WARRANTY AS THE NON-INFRINGEMENT OF ANY INTELLECTUAL PROPERTY RIGHTS OF THIRD PARTIES.
THE COMPANY MAKES NO WARRANTY THAT THE MATERIALS WILL MEET YOUR REQUIREMENTS, OR THAT IT WILL BE UNINTERRUPTED, TIMELY, SECURE, OR ERROR-FREE, OR THAT ANY DEFECTS, IF ANY, WILL BE CORRECTED OR FIXED BY COMPANY. YOU AGREE THAT THE COMPANY MAKES NO WARRANTY AS TO THE RESULTS THAT MAY BE OBTAINED FROM THE USE OF THE MATERIALS OR AS TO THE ACCURACY OR RELIABILITY OF ANY INFORMATION OBTAINED THROUGH THE MATERIALS.
THE COMPANY IS NOT PROVIDING ANY TAX, LEGAL, ACCOUNTING, TAX, VALUATION, OR FINANCIAL ADVICE NOR IS THE COMPANY MAKING ANY RECOMMENDATIONS. ALL INFORMATION PROVIDED IS INTENDED SOLELY FOR EDUCATIONAL AND INFORMATIONAL PURPOSES. YOU ARE HEREBY ADVISED TO CONSULT WITH YOUR OWN PERSONAL PROFESSIONAL ADVISORS REGARDING THE USE OF ANY MATERIALS PRIOR TO PUTTING ANY MATERIALS INTO ACTION.
BY USING THE MATERIALS, AGREE TO HOLD EID CAPITAL, LLC, AND ITS AFFILIATES HARMLESS FOR ANY CONSEQUENCES RELATED TO YOUR USE OF THE MATERIALS. NO COMMUNICATION (WRITTEN OR ORAL) RECEIVED SHALL BE DEEMED TO BE AN ASSURANCE, GUARANTEE, OR WARRANTY.                                                                      
© 2023 EID Capital LLC (www.eidcapital.com). All Rights Reserved.</t>
  </si>
  <si>
    <t xml:space="preserve"> - Input the Cost Basis Output by Tax Lot below (in blue)</t>
  </si>
  <si>
    <t>Unrealized Gains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</si>
</sst>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10" x14ac:knownFonts="1">
    <font>
      <sz val="11"/>
      <color theme="1"/>
      <name val="Calibri"/>
      <family val="2"/>
      <scheme val="minor"/>
    </font>
    <font>
      <sz val="11"/>
      <color theme="1"/>
      <name val="Calibri"/>
      <family val="2"/>
      <scheme val="minor"/>
    </font>
    <font>
      <sz val="11"/>
      <color theme="1"/>
      <name val="Times New Roman"/>
      <family val="1"/>
    </font>
    <font>
      <sz val="11"/>
      <color rgb="FF0000FF"/>
      <name val="Times New Roman"/>
      <family val="1"/>
    </font>
    <font>
      <sz val="11"/>
      <name val="Times New Roman"/>
      <family val="1"/>
    </font>
    <font>
      <b/>
      <sz val="11"/>
      <color rgb="FF0000FF"/>
      <name val="Times New Roman"/>
      <family val="1"/>
    </font>
    <font>
      <i/>
      <sz val="11"/>
      <name val="Times New Roman"/>
      <family val="1"/>
    </font>
    <font>
      <b/>
      <sz val="16"/>
      <color theme="1"/>
      <name val="Calibri"/>
      <family val="2"/>
      <scheme val="minor"/>
    </font>
    <font>
      <b/>
      <sz val="16"/>
      <name val="Times New Roman"/>
      <family val="1"/>
    </font>
    <font>
      <b/>
      <sz val="1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0" fontId="3" fillId="0" borderId="0" xfId="0" applyFont="1"/>
    <xf numFmtId="14" fontId="4" fillId="0" borderId="0" xfId="0" applyNumberFormat="1" applyFont="1"/>
    <xf numFmtId="164" fontId="2" fillId="0" borderId="0" xfId="2" applyNumberFormat="1" applyFont="1"/>
    <xf numFmtId="0" fontId="5" fillId="0" borderId="0" xfId="0" applyFont="1"/>
    <xf numFmtId="14" fontId="3" fillId="0" borderId="0" xfId="0" applyNumberFormat="1" applyFont="1"/>
    <xf numFmtId="165" fontId="3" fillId="0" borderId="0" xfId="1" applyNumberFormat="1" applyFont="1"/>
    <xf numFmtId="165" fontId="3" fillId="0" borderId="0" xfId="0" applyNumberFormat="1" applyFont="1"/>
    <xf numFmtId="6" fontId="3" fillId="0" borderId="0" xfId="0" applyNumberFormat="1" applyFont="1"/>
    <xf numFmtId="10" fontId="3" fillId="0" borderId="0" xfId="0" applyNumberFormat="1" applyFont="1"/>
    <xf numFmtId="9" fontId="2" fillId="0" borderId="0" xfId="0" applyNumberFormat="1" applyFont="1"/>
    <xf numFmtId="10" fontId="4" fillId="0" borderId="0" xfId="0" applyNumberFormat="1" applyFont="1"/>
    <xf numFmtId="0" fontId="6" fillId="0" borderId="0" xfId="0" applyFont="1"/>
    <xf numFmtId="10" fontId="6" fillId="0" borderId="0" xfId="3" applyNumberFormat="1" applyFont="1"/>
    <xf numFmtId="165" fontId="4" fillId="0" borderId="0" xfId="1" applyNumberFormat="1" applyFont="1"/>
    <xf numFmtId="0" fontId="8" fillId="0" borderId="0" xfId="0" applyFont="1"/>
    <xf numFmtId="0" fontId="4" fillId="0" borderId="0" xfId="0" applyFont="1"/>
    <xf numFmtId="0" fontId="4" fillId="0" borderId="0" xfId="0" quotePrefix="1" applyFont="1"/>
    <xf numFmtId="164" fontId="4" fillId="2" borderId="1" xfId="2" applyNumberFormat="1" applyFont="1" applyFill="1" applyBorder="1"/>
    <xf numFmtId="164" fontId="4" fillId="0" borderId="0" xfId="2" applyNumberFormat="1" applyFont="1"/>
    <xf numFmtId="9" fontId="4" fillId="0" borderId="0" xfId="0" applyNumberFormat="1" applyFont="1"/>
    <xf numFmtId="164" fontId="4" fillId="2" borderId="1" xfId="2" applyNumberFormat="1" applyFont="1" applyFill="1" applyBorder="1" applyAlignment="1">
      <alignment horizontal="center"/>
    </xf>
    <xf numFmtId="14" fontId="4" fillId="2" borderId="1" xfId="0" applyNumberFormat="1" applyFont="1" applyFill="1" applyBorder="1"/>
    <xf numFmtId="10" fontId="4" fillId="0" borderId="0" xfId="3" applyNumberFormat="1" applyFont="1"/>
    <xf numFmtId="0" fontId="9" fillId="0" borderId="0" xfId="0" applyFont="1"/>
    <xf numFmtId="6" fontId="4" fillId="0" borderId="0" xfId="0" applyNumberFormat="1" applyFont="1"/>
    <xf numFmtId="6" fontId="4" fillId="0" borderId="0" xfId="1" applyNumberFormat="1" applyFont="1"/>
    <xf numFmtId="43" fontId="4" fillId="0" borderId="0" xfId="0" applyNumberFormat="1" applyFont="1"/>
    <xf numFmtId="0" fontId="9" fillId="0" borderId="2" xfId="0" applyFont="1" applyBorder="1"/>
    <xf numFmtId="164" fontId="9" fillId="0" borderId="3" xfId="2" applyNumberFormat="1" applyFont="1" applyBorder="1"/>
    <xf numFmtId="0" fontId="7" fillId="0" borderId="0" xfId="0" applyFont="1" applyAlignment="1">
      <alignment horizontal="center"/>
    </xf>
    <xf numFmtId="0" fontId="0" fillId="0" borderId="0" xfId="0"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1</xdr:row>
      <xdr:rowOff>142875</xdr:rowOff>
    </xdr:from>
    <xdr:to>
      <xdr:col>9</xdr:col>
      <xdr:colOff>19050</xdr:colOff>
      <xdr:row>8</xdr:row>
      <xdr:rowOff>66675</xdr:rowOff>
    </xdr:to>
    <xdr:pic>
      <xdr:nvPicPr>
        <xdr:cNvPr id="2" name="Picture 1">
          <a:extLst>
            <a:ext uri="{FF2B5EF4-FFF2-40B4-BE49-F238E27FC236}">
              <a16:creationId xmlns:a16="http://schemas.microsoft.com/office/drawing/2014/main" id="{07E1C8BA-AAD2-4E5B-ABA1-222D91DB63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8150" y="409575"/>
          <a:ext cx="1257300" cy="1257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896D-9C7A-4FDA-BE4B-960C4882BD01}">
  <dimension ref="A1:P26"/>
  <sheetViews>
    <sheetView tabSelected="1" workbookViewId="0">
      <selection activeCell="T17" sqref="T17"/>
    </sheetView>
  </sheetViews>
  <sheetFormatPr defaultRowHeight="15" x14ac:dyDescent="0.25"/>
  <sheetData>
    <row r="1" spans="1:16" ht="21" x14ac:dyDescent="0.35">
      <c r="A1" s="31" t="s">
        <v>54</v>
      </c>
      <c r="B1" s="31"/>
      <c r="C1" s="31"/>
      <c r="D1" s="31"/>
      <c r="E1" s="31"/>
      <c r="F1" s="31"/>
      <c r="G1" s="31"/>
      <c r="H1" s="31"/>
      <c r="I1" s="31"/>
      <c r="J1" s="31"/>
      <c r="K1" s="31"/>
      <c r="L1" s="31"/>
      <c r="M1" s="31"/>
      <c r="N1" s="31"/>
      <c r="O1" s="31"/>
      <c r="P1" s="31"/>
    </row>
    <row r="2" spans="1:16" ht="15" customHeight="1" x14ac:dyDescent="0.25">
      <c r="A2" s="32" t="s">
        <v>55</v>
      </c>
      <c r="B2" s="32"/>
      <c r="C2" s="32"/>
      <c r="D2" s="32"/>
      <c r="E2" s="32"/>
      <c r="F2" s="32"/>
      <c r="G2" s="32"/>
      <c r="H2" s="32"/>
      <c r="I2" s="32"/>
      <c r="J2" s="32"/>
      <c r="K2" s="32"/>
      <c r="L2" s="32"/>
      <c r="M2" s="32"/>
      <c r="N2" s="32"/>
      <c r="O2" s="32"/>
      <c r="P2" s="32"/>
    </row>
    <row r="3" spans="1:16" x14ac:dyDescent="0.25">
      <c r="A3" s="32"/>
      <c r="B3" s="32"/>
      <c r="C3" s="32"/>
      <c r="D3" s="32"/>
      <c r="E3" s="32"/>
      <c r="F3" s="32"/>
      <c r="G3" s="32"/>
      <c r="H3" s="32"/>
      <c r="I3" s="32"/>
      <c r="J3" s="32"/>
      <c r="K3" s="32"/>
      <c r="L3" s="32"/>
      <c r="M3" s="32"/>
      <c r="N3" s="32"/>
      <c r="O3" s="32"/>
      <c r="P3" s="32"/>
    </row>
    <row r="4" spans="1:16" x14ac:dyDescent="0.25">
      <c r="A4" s="32"/>
      <c r="B4" s="32"/>
      <c r="C4" s="32"/>
      <c r="D4" s="32"/>
      <c r="E4" s="32"/>
      <c r="F4" s="32"/>
      <c r="G4" s="32"/>
      <c r="H4" s="32"/>
      <c r="I4" s="32"/>
      <c r="J4" s="32"/>
      <c r="K4" s="32"/>
      <c r="L4" s="32"/>
      <c r="M4" s="32"/>
      <c r="N4" s="32"/>
      <c r="O4" s="32"/>
      <c r="P4" s="32"/>
    </row>
    <row r="5" spans="1:16" x14ac:dyDescent="0.25">
      <c r="A5" s="32"/>
      <c r="B5" s="32"/>
      <c r="C5" s="32"/>
      <c r="D5" s="32"/>
      <c r="E5" s="32"/>
      <c r="F5" s="32"/>
      <c r="G5" s="32"/>
      <c r="H5" s="32"/>
      <c r="I5" s="32"/>
      <c r="J5" s="32"/>
      <c r="K5" s="32"/>
      <c r="L5" s="32"/>
      <c r="M5" s="32"/>
      <c r="N5" s="32"/>
      <c r="O5" s="32"/>
      <c r="P5" s="32"/>
    </row>
    <row r="6" spans="1:16" x14ac:dyDescent="0.25">
      <c r="A6" s="32"/>
      <c r="B6" s="32"/>
      <c r="C6" s="32"/>
      <c r="D6" s="32"/>
      <c r="E6" s="32"/>
      <c r="F6" s="32"/>
      <c r="G6" s="32"/>
      <c r="H6" s="32"/>
      <c r="I6" s="32"/>
      <c r="J6" s="32"/>
      <c r="K6" s="32"/>
      <c r="L6" s="32"/>
      <c r="M6" s="32"/>
      <c r="N6" s="32"/>
      <c r="O6" s="32"/>
      <c r="P6" s="32"/>
    </row>
    <row r="7" spans="1:16" x14ac:dyDescent="0.25">
      <c r="A7" s="32"/>
      <c r="B7" s="32"/>
      <c r="C7" s="32"/>
      <c r="D7" s="32"/>
      <c r="E7" s="32"/>
      <c r="F7" s="32"/>
      <c r="G7" s="32"/>
      <c r="H7" s="32"/>
      <c r="I7" s="32"/>
      <c r="J7" s="32"/>
      <c r="K7" s="32"/>
      <c r="L7" s="32"/>
      <c r="M7" s="32"/>
      <c r="N7" s="32"/>
      <c r="O7" s="32"/>
      <c r="P7" s="32"/>
    </row>
    <row r="8" spans="1:16" x14ac:dyDescent="0.25">
      <c r="A8" s="32"/>
      <c r="B8" s="32"/>
      <c r="C8" s="32"/>
      <c r="D8" s="32"/>
      <c r="E8" s="32"/>
      <c r="F8" s="32"/>
      <c r="G8" s="32"/>
      <c r="H8" s="32"/>
      <c r="I8" s="32"/>
      <c r="J8" s="32"/>
      <c r="K8" s="32"/>
      <c r="L8" s="32"/>
      <c r="M8" s="32"/>
      <c r="N8" s="32"/>
      <c r="O8" s="32"/>
      <c r="P8" s="32"/>
    </row>
    <row r="9" spans="1:16" x14ac:dyDescent="0.25">
      <c r="A9" s="32"/>
      <c r="B9" s="32"/>
      <c r="C9" s="32"/>
      <c r="D9" s="32"/>
      <c r="E9" s="32"/>
      <c r="F9" s="32"/>
      <c r="G9" s="32"/>
      <c r="H9" s="32"/>
      <c r="I9" s="32"/>
      <c r="J9" s="32"/>
      <c r="K9" s="32"/>
      <c r="L9" s="32"/>
      <c r="M9" s="32"/>
      <c r="N9" s="32"/>
      <c r="O9" s="32"/>
      <c r="P9" s="32"/>
    </row>
    <row r="10" spans="1:16" x14ac:dyDescent="0.25">
      <c r="A10" s="32"/>
      <c r="B10" s="32"/>
      <c r="C10" s="32"/>
      <c r="D10" s="32"/>
      <c r="E10" s="32"/>
      <c r="F10" s="32"/>
      <c r="G10" s="32"/>
      <c r="H10" s="32"/>
      <c r="I10" s="32"/>
      <c r="J10" s="32"/>
      <c r="K10" s="32"/>
      <c r="L10" s="32"/>
      <c r="M10" s="32"/>
      <c r="N10" s="32"/>
      <c r="O10" s="32"/>
      <c r="P10" s="32"/>
    </row>
    <row r="11" spans="1:16" x14ac:dyDescent="0.25">
      <c r="A11" s="32"/>
      <c r="B11" s="32"/>
      <c r="C11" s="32"/>
      <c r="D11" s="32"/>
      <c r="E11" s="32"/>
      <c r="F11" s="32"/>
      <c r="G11" s="32"/>
      <c r="H11" s="32"/>
      <c r="I11" s="32"/>
      <c r="J11" s="32"/>
      <c r="K11" s="32"/>
      <c r="L11" s="32"/>
      <c r="M11" s="32"/>
      <c r="N11" s="32"/>
      <c r="O11" s="32"/>
      <c r="P11" s="32"/>
    </row>
    <row r="12" spans="1:16" x14ac:dyDescent="0.25">
      <c r="A12" s="32"/>
      <c r="B12" s="32"/>
      <c r="C12" s="32"/>
      <c r="D12" s="32"/>
      <c r="E12" s="32"/>
      <c r="F12" s="32"/>
      <c r="G12" s="32"/>
      <c r="H12" s="32"/>
      <c r="I12" s="32"/>
      <c r="J12" s="32"/>
      <c r="K12" s="32"/>
      <c r="L12" s="32"/>
      <c r="M12" s="32"/>
      <c r="N12" s="32"/>
      <c r="O12" s="32"/>
      <c r="P12" s="32"/>
    </row>
    <row r="13" spans="1:16" x14ac:dyDescent="0.25">
      <c r="A13" s="32"/>
      <c r="B13" s="32"/>
      <c r="C13" s="32"/>
      <c r="D13" s="32"/>
      <c r="E13" s="32"/>
      <c r="F13" s="32"/>
      <c r="G13" s="32"/>
      <c r="H13" s="32"/>
      <c r="I13" s="32"/>
      <c r="J13" s="32"/>
      <c r="K13" s="32"/>
      <c r="L13" s="32"/>
      <c r="M13" s="32"/>
      <c r="N13" s="32"/>
      <c r="O13" s="32"/>
      <c r="P13" s="32"/>
    </row>
    <row r="14" spans="1:16" x14ac:dyDescent="0.25">
      <c r="A14" s="32"/>
      <c r="B14" s="32"/>
      <c r="C14" s="32"/>
      <c r="D14" s="32"/>
      <c r="E14" s="32"/>
      <c r="F14" s="32"/>
      <c r="G14" s="32"/>
      <c r="H14" s="32"/>
      <c r="I14" s="32"/>
      <c r="J14" s="32"/>
      <c r="K14" s="32"/>
      <c r="L14" s="32"/>
      <c r="M14" s="32"/>
      <c r="N14" s="32"/>
      <c r="O14" s="32"/>
      <c r="P14" s="32"/>
    </row>
    <row r="15" spans="1:16" x14ac:dyDescent="0.25">
      <c r="A15" s="32"/>
      <c r="B15" s="32"/>
      <c r="C15" s="32"/>
      <c r="D15" s="32"/>
      <c r="E15" s="32"/>
      <c r="F15" s="32"/>
      <c r="G15" s="32"/>
      <c r="H15" s="32"/>
      <c r="I15" s="32"/>
      <c r="J15" s="32"/>
      <c r="K15" s="32"/>
      <c r="L15" s="32"/>
      <c r="M15" s="32"/>
      <c r="N15" s="32"/>
      <c r="O15" s="32"/>
      <c r="P15" s="32"/>
    </row>
    <row r="16" spans="1:16" x14ac:dyDescent="0.25">
      <c r="A16" s="32"/>
      <c r="B16" s="32"/>
      <c r="C16" s="32"/>
      <c r="D16" s="32"/>
      <c r="E16" s="32"/>
      <c r="F16" s="32"/>
      <c r="G16" s="32"/>
      <c r="H16" s="32"/>
      <c r="I16" s="32"/>
      <c r="J16" s="32"/>
      <c r="K16" s="32"/>
      <c r="L16" s="32"/>
      <c r="M16" s="32"/>
      <c r="N16" s="32"/>
      <c r="O16" s="32"/>
      <c r="P16" s="32"/>
    </row>
    <row r="17" spans="1:16" x14ac:dyDescent="0.25">
      <c r="A17" s="32"/>
      <c r="B17" s="32"/>
      <c r="C17" s="32"/>
      <c r="D17" s="32"/>
      <c r="E17" s="32"/>
      <c r="F17" s="32"/>
      <c r="G17" s="32"/>
      <c r="H17" s="32"/>
      <c r="I17" s="32"/>
      <c r="J17" s="32"/>
      <c r="K17" s="32"/>
      <c r="L17" s="32"/>
      <c r="M17" s="32"/>
      <c r="N17" s="32"/>
      <c r="O17" s="32"/>
      <c r="P17" s="32"/>
    </row>
    <row r="18" spans="1:16" x14ac:dyDescent="0.25">
      <c r="A18" s="32"/>
      <c r="B18" s="32"/>
      <c r="C18" s="32"/>
      <c r="D18" s="32"/>
      <c r="E18" s="32"/>
      <c r="F18" s="32"/>
      <c r="G18" s="32"/>
      <c r="H18" s="32"/>
      <c r="I18" s="32"/>
      <c r="J18" s="32"/>
      <c r="K18" s="32"/>
      <c r="L18" s="32"/>
      <c r="M18" s="32"/>
      <c r="N18" s="32"/>
      <c r="O18" s="32"/>
      <c r="P18" s="32"/>
    </row>
    <row r="19" spans="1:16" x14ac:dyDescent="0.25">
      <c r="A19" s="32"/>
      <c r="B19" s="32"/>
      <c r="C19" s="32"/>
      <c r="D19" s="32"/>
      <c r="E19" s="32"/>
      <c r="F19" s="32"/>
      <c r="G19" s="32"/>
      <c r="H19" s="32"/>
      <c r="I19" s="32"/>
      <c r="J19" s="32"/>
      <c r="K19" s="32"/>
      <c r="L19" s="32"/>
      <c r="M19" s="32"/>
      <c r="N19" s="32"/>
      <c r="O19" s="32"/>
      <c r="P19" s="32"/>
    </row>
    <row r="20" spans="1:16" x14ac:dyDescent="0.25">
      <c r="A20" s="32"/>
      <c r="B20" s="32"/>
      <c r="C20" s="32"/>
      <c r="D20" s="32"/>
      <c r="E20" s="32"/>
      <c r="F20" s="32"/>
      <c r="G20" s="32"/>
      <c r="H20" s="32"/>
      <c r="I20" s="32"/>
      <c r="J20" s="32"/>
      <c r="K20" s="32"/>
      <c r="L20" s="32"/>
      <c r="M20" s="32"/>
      <c r="N20" s="32"/>
      <c r="O20" s="32"/>
      <c r="P20" s="32"/>
    </row>
    <row r="21" spans="1:16" x14ac:dyDescent="0.25">
      <c r="A21" s="32"/>
      <c r="B21" s="32"/>
      <c r="C21" s="32"/>
      <c r="D21" s="32"/>
      <c r="E21" s="32"/>
      <c r="F21" s="32"/>
      <c r="G21" s="32"/>
      <c r="H21" s="32"/>
      <c r="I21" s="32"/>
      <c r="J21" s="32"/>
      <c r="K21" s="32"/>
      <c r="L21" s="32"/>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x14ac:dyDescent="0.25">
      <c r="A23" s="32"/>
      <c r="B23" s="32"/>
      <c r="C23" s="32"/>
      <c r="D23" s="32"/>
      <c r="E23" s="32"/>
      <c r="F23" s="32"/>
      <c r="G23" s="32"/>
      <c r="H23" s="32"/>
      <c r="I23" s="32"/>
      <c r="J23" s="32"/>
      <c r="K23" s="32"/>
      <c r="L23" s="32"/>
      <c r="M23" s="32"/>
      <c r="N23" s="32"/>
      <c r="O23" s="32"/>
      <c r="P23" s="32"/>
    </row>
    <row r="24" spans="1:16" x14ac:dyDescent="0.25">
      <c r="A24" s="32"/>
      <c r="B24" s="32"/>
      <c r="C24" s="32"/>
      <c r="D24" s="32"/>
      <c r="E24" s="32"/>
      <c r="F24" s="32"/>
      <c r="G24" s="32"/>
      <c r="H24" s="32"/>
      <c r="I24" s="32"/>
      <c r="J24" s="32"/>
      <c r="K24" s="32"/>
      <c r="L24" s="32"/>
      <c r="M24" s="32"/>
      <c r="N24" s="32"/>
      <c r="O24" s="32"/>
      <c r="P24" s="32"/>
    </row>
    <row r="25" spans="1:16" x14ac:dyDescent="0.25">
      <c r="A25" s="32"/>
      <c r="B25" s="32"/>
      <c r="C25" s="32"/>
      <c r="D25" s="32"/>
      <c r="E25" s="32"/>
      <c r="F25" s="32"/>
      <c r="G25" s="32"/>
      <c r="H25" s="32"/>
      <c r="I25" s="32"/>
      <c r="J25" s="32"/>
      <c r="K25" s="32"/>
      <c r="L25" s="32"/>
      <c r="M25" s="32"/>
      <c r="N25" s="32"/>
      <c r="O25" s="32"/>
      <c r="P25" s="32"/>
    </row>
    <row r="26" spans="1:16" x14ac:dyDescent="0.25">
      <c r="A26" s="32"/>
      <c r="B26" s="32"/>
      <c r="C26" s="32"/>
      <c r="D26" s="32"/>
      <c r="E26" s="32"/>
      <c r="F26" s="32"/>
      <c r="G26" s="32"/>
      <c r="H26" s="32"/>
      <c r="I26" s="32"/>
      <c r="J26" s="32"/>
      <c r="K26" s="32"/>
      <c r="L26" s="32"/>
      <c r="M26" s="32"/>
      <c r="N26" s="32"/>
      <c r="O26" s="32"/>
      <c r="P26" s="32"/>
    </row>
  </sheetData>
  <sheetProtection algorithmName="SHA-512" hashValue="QcVJA4BPZFknCmyyfCcE1hUDUwksAIj6bL3ripGZQCn8mRZiEdvVrA+ECP7XhqXBWRv2nzdwrh+R2LRq9ybHrw==" saltValue="WjzFjlBZLaYUOHBA1Dmeqw==" spinCount="100000" sheet="1" objects="1" scenarios="1" selectLockedCells="1" selectUnlockedCells="1"/>
  <mergeCells count="2">
    <mergeCell ref="A1:P1"/>
    <mergeCell ref="A2:P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42652-6E6B-4BA8-A647-4EA11494630A}">
  <sheetPr>
    <pageSetUpPr fitToPage="1"/>
  </sheetPr>
  <dimension ref="A1:R44"/>
  <sheetViews>
    <sheetView zoomScaleNormal="100" workbookViewId="0"/>
  </sheetViews>
  <sheetFormatPr defaultRowHeight="15" x14ac:dyDescent="0.25"/>
  <cols>
    <col min="1" max="1" width="1.5703125" style="17" customWidth="1"/>
    <col min="2" max="2" width="30.7109375" style="17" customWidth="1"/>
    <col min="3" max="3" width="17.85546875" style="17" bestFit="1" customWidth="1"/>
    <col min="4" max="4" width="9" style="17" bestFit="1" customWidth="1"/>
    <col min="5" max="5" width="14.140625" style="17" bestFit="1" customWidth="1"/>
    <col min="6" max="6" width="14.140625" style="17" customWidth="1"/>
    <col min="7" max="7" width="18.42578125" style="17" bestFit="1" customWidth="1"/>
    <col min="8" max="8" width="25.5703125" style="17" bestFit="1" customWidth="1"/>
    <col min="9" max="9" width="26.5703125" style="17" bestFit="1" customWidth="1"/>
    <col min="10" max="10" width="15.28515625" style="17" bestFit="1" customWidth="1"/>
    <col min="11" max="11" width="9.5703125" style="17" bestFit="1" customWidth="1"/>
    <col min="12" max="12" width="6.42578125" style="17" bestFit="1" customWidth="1"/>
    <col min="13" max="13" width="18.28515625" style="17" bestFit="1" customWidth="1"/>
    <col min="14" max="14" width="7.85546875" style="17" bestFit="1" customWidth="1"/>
    <col min="15" max="15" width="24.7109375" style="17" bestFit="1" customWidth="1"/>
    <col min="16" max="16" width="15.28515625" style="17" bestFit="1" customWidth="1"/>
    <col min="17" max="17" width="19.140625" style="17" bestFit="1" customWidth="1"/>
    <col min="18" max="18" width="13.85546875" style="17" bestFit="1" customWidth="1"/>
    <col min="19" max="16384" width="9.140625" style="17"/>
  </cols>
  <sheetData>
    <row r="1" spans="1:18" ht="20.25" x14ac:dyDescent="0.3">
      <c r="A1" s="16" t="s">
        <v>52</v>
      </c>
    </row>
    <row r="2" spans="1:18" ht="20.25" x14ac:dyDescent="0.3">
      <c r="A2" s="16"/>
    </row>
    <row r="3" spans="1:18" x14ac:dyDescent="0.25">
      <c r="A3" s="18"/>
      <c r="B3" s="17" t="s">
        <v>44</v>
      </c>
      <c r="C3" s="19">
        <v>500000</v>
      </c>
      <c r="G3" s="20"/>
      <c r="H3" s="21"/>
    </row>
    <row r="4" spans="1:18" x14ac:dyDescent="0.25">
      <c r="B4" s="17" t="s">
        <v>48</v>
      </c>
      <c r="C4" s="22" t="s">
        <v>45</v>
      </c>
      <c r="G4" s="20"/>
      <c r="H4" s="21"/>
    </row>
    <row r="5" spans="1:18" x14ac:dyDescent="0.25">
      <c r="B5" s="17" t="s">
        <v>26</v>
      </c>
      <c r="C5" s="23">
        <v>45173</v>
      </c>
      <c r="G5" s="20"/>
      <c r="H5" s="21"/>
    </row>
    <row r="6" spans="1:18" x14ac:dyDescent="0.25">
      <c r="B6" s="17" t="s">
        <v>43</v>
      </c>
      <c r="C6" s="24">
        <f>+VLOOKUP(_xlfn.CONCAT(C4,1),'Simple Tax'!$D:$G,3,FALSE)</f>
        <v>0.35</v>
      </c>
      <c r="G6" s="20"/>
      <c r="H6" s="21"/>
    </row>
    <row r="7" spans="1:18" x14ac:dyDescent="0.25">
      <c r="B7" s="17" t="s">
        <v>1</v>
      </c>
      <c r="C7" s="24">
        <f>+VLOOKUP(_xlfn.CONCAT(C4,1),'Simple Tax'!$J:$L,3,FALSE)</f>
        <v>0.2</v>
      </c>
      <c r="G7" s="20"/>
      <c r="H7" s="21"/>
    </row>
    <row r="8" spans="1:18" x14ac:dyDescent="0.25">
      <c r="B8" s="17" t="s">
        <v>2</v>
      </c>
      <c r="C8" s="24">
        <f>+IF(C3&gt;250000,3.8%,0)</f>
        <v>3.7999999999999999E-2</v>
      </c>
      <c r="G8" s="20"/>
      <c r="H8" s="21"/>
      <c r="R8" s="24"/>
    </row>
    <row r="9" spans="1:18" ht="7.5" customHeight="1" x14ac:dyDescent="0.25">
      <c r="G9" s="20"/>
      <c r="H9" s="21"/>
      <c r="R9" s="24"/>
    </row>
    <row r="10" spans="1:18" x14ac:dyDescent="0.25">
      <c r="B10" s="17" t="s">
        <v>40</v>
      </c>
      <c r="C10" s="23">
        <v>44834</v>
      </c>
    </row>
    <row r="11" spans="1:18" x14ac:dyDescent="0.25">
      <c r="B11" s="17" t="s">
        <v>41</v>
      </c>
      <c r="C11" s="15">
        <f>+C5-C10</f>
        <v>339</v>
      </c>
    </row>
    <row r="12" spans="1:18" x14ac:dyDescent="0.25">
      <c r="B12" s="17" t="s">
        <v>29</v>
      </c>
      <c r="C12" s="24">
        <f>+IF((C11)&lt;365,C6+C8,C8+C7)</f>
        <v>0.38799999999999996</v>
      </c>
    </row>
    <row r="13" spans="1:18" x14ac:dyDescent="0.25">
      <c r="B13" s="17" t="s">
        <v>7</v>
      </c>
      <c r="C13" s="19">
        <v>6663</v>
      </c>
      <c r="G13" s="20"/>
      <c r="H13" s="21"/>
    </row>
    <row r="14" spans="1:18" x14ac:dyDescent="0.25">
      <c r="B14" s="17" t="s">
        <v>8</v>
      </c>
      <c r="C14" s="19">
        <v>4812</v>
      </c>
      <c r="G14" s="20"/>
      <c r="H14" s="21"/>
    </row>
    <row r="15" spans="1:18" x14ac:dyDescent="0.25">
      <c r="B15" s="17" t="s">
        <v>57</v>
      </c>
      <c r="C15" s="20">
        <f>+C13-C14</f>
        <v>1851</v>
      </c>
      <c r="G15" s="20"/>
      <c r="H15" s="21"/>
    </row>
    <row r="16" spans="1:18" ht="15.75" thickBot="1" x14ac:dyDescent="0.3">
      <c r="B16" s="17" t="s">
        <v>39</v>
      </c>
      <c r="C16" s="24">
        <f>+C15/C14</f>
        <v>0.38466334164588528</v>
      </c>
      <c r="G16" s="20"/>
      <c r="H16" s="21"/>
    </row>
    <row r="17" spans="2:8" ht="15.75" thickBot="1" x14ac:dyDescent="0.3">
      <c r="B17" s="29" t="s">
        <v>42</v>
      </c>
      <c r="C17" s="30">
        <f>+C15*(C12)</f>
        <v>718.18799999999987</v>
      </c>
      <c r="G17" s="20"/>
      <c r="H17" s="21"/>
    </row>
    <row r="18" spans="2:8" x14ac:dyDescent="0.25">
      <c r="B18" s="13" t="s">
        <v>33</v>
      </c>
      <c r="C18" s="14">
        <f>+C17/C13</f>
        <v>0.10778748311571362</v>
      </c>
      <c r="G18" s="20"/>
      <c r="H18" s="21"/>
    </row>
    <row r="19" spans="2:8" x14ac:dyDescent="0.25">
      <c r="B19" s="13" t="s">
        <v>31</v>
      </c>
      <c r="C19" s="14">
        <f>+C16*(1-(C12))</f>
        <v>0.23541396508728182</v>
      </c>
      <c r="G19" s="20"/>
      <c r="H19" s="21"/>
    </row>
    <row r="20" spans="2:8" x14ac:dyDescent="0.25">
      <c r="C20" s="24"/>
    </row>
    <row r="23" spans="2:8" x14ac:dyDescent="0.25">
      <c r="G23" s="20"/>
      <c r="H23" s="21"/>
    </row>
    <row r="24" spans="2:8" x14ac:dyDescent="0.25">
      <c r="G24" s="20"/>
      <c r="H24" s="21"/>
    </row>
    <row r="25" spans="2:8" x14ac:dyDescent="0.25">
      <c r="G25" s="20"/>
      <c r="H25" s="21"/>
    </row>
    <row r="26" spans="2:8" x14ac:dyDescent="0.25">
      <c r="G26" s="20"/>
      <c r="H26" s="21"/>
    </row>
    <row r="29" spans="2:8" x14ac:dyDescent="0.25">
      <c r="G29" s="20"/>
      <c r="H29" s="21"/>
    </row>
    <row r="30" spans="2:8" x14ac:dyDescent="0.25">
      <c r="G30" s="20"/>
      <c r="H30" s="21"/>
    </row>
    <row r="31" spans="2:8" x14ac:dyDescent="0.25">
      <c r="G31" s="20"/>
      <c r="H31" s="21"/>
    </row>
    <row r="32" spans="2:8" x14ac:dyDescent="0.25">
      <c r="G32" s="20"/>
      <c r="H32" s="21"/>
    </row>
    <row r="33" spans="7:8" x14ac:dyDescent="0.25">
      <c r="G33" s="20"/>
      <c r="H33" s="21"/>
    </row>
    <row r="34" spans="7:8" x14ac:dyDescent="0.25">
      <c r="G34" s="20"/>
      <c r="H34" s="21"/>
    </row>
    <row r="35" spans="7:8" x14ac:dyDescent="0.25">
      <c r="G35" s="20"/>
      <c r="H35" s="21"/>
    </row>
    <row r="38" spans="7:8" x14ac:dyDescent="0.25">
      <c r="G38" s="20"/>
      <c r="H38" s="21"/>
    </row>
    <row r="39" spans="7:8" x14ac:dyDescent="0.25">
      <c r="G39" s="20"/>
      <c r="H39" s="21"/>
    </row>
    <row r="40" spans="7:8" x14ac:dyDescent="0.25">
      <c r="G40" s="20"/>
      <c r="H40" s="21"/>
    </row>
    <row r="41" spans="7:8" x14ac:dyDescent="0.25">
      <c r="G41" s="20"/>
      <c r="H41" s="21"/>
    </row>
    <row r="42" spans="7:8" x14ac:dyDescent="0.25">
      <c r="G42" s="20"/>
      <c r="H42" s="21"/>
    </row>
    <row r="43" spans="7:8" x14ac:dyDescent="0.25">
      <c r="G43" s="20"/>
      <c r="H43" s="21"/>
    </row>
    <row r="44" spans="7:8" x14ac:dyDescent="0.25">
      <c r="G44" s="20"/>
      <c r="H44" s="21"/>
    </row>
  </sheetData>
  <pageMargins left="0.25" right="0.25" top="0.75" bottom="0.75" header="0.3" footer="0.3"/>
  <pageSetup scale="46"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5E797B11-A5F2-4453-A7D5-73CB4A825A25}">
          <x14:formula1>
            <xm:f>'Simple Tax'!$A$3:$A$7</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E3EE-FB9A-4CAC-85F7-DC41C3010C13}">
  <dimension ref="A2:M44"/>
  <sheetViews>
    <sheetView workbookViewId="0">
      <selection activeCell="M3" sqref="M3"/>
    </sheetView>
  </sheetViews>
  <sheetFormatPr defaultRowHeight="15" x14ac:dyDescent="0.25"/>
  <cols>
    <col min="11" max="11" width="18.42578125" bestFit="1" customWidth="1"/>
  </cols>
  <sheetData>
    <row r="2" spans="1:13" x14ac:dyDescent="0.25">
      <c r="C2" s="1" t="s">
        <v>46</v>
      </c>
      <c r="D2" s="1"/>
      <c r="E2" s="1"/>
      <c r="F2" s="1"/>
      <c r="G2" s="1"/>
      <c r="H2" s="1"/>
      <c r="I2" s="1" t="s">
        <v>46</v>
      </c>
      <c r="J2" s="1"/>
      <c r="K2" s="1"/>
      <c r="L2" s="1"/>
      <c r="M2" s="1"/>
    </row>
    <row r="3" spans="1:13" x14ac:dyDescent="0.25">
      <c r="A3" s="1" t="s">
        <v>45</v>
      </c>
      <c r="C3" s="1">
        <f>+G3-G2</f>
        <v>0</v>
      </c>
      <c r="D3" s="1" t="str">
        <f>+_xlfn.CONCAT($C$2,C3)</f>
        <v>MFJ0</v>
      </c>
      <c r="E3" s="4">
        <v>22000</v>
      </c>
      <c r="F3" s="11">
        <v>0.2</v>
      </c>
      <c r="G3" s="1">
        <f>+IF(E3&gt;Single!$C$3,1,0)</f>
        <v>0</v>
      </c>
      <c r="H3" s="1"/>
      <c r="I3" s="1">
        <f>+M3-M2</f>
        <v>0</v>
      </c>
      <c r="J3" s="1" t="str">
        <f>+_xlfn.CONCAT($C$2,I3)</f>
        <v>MFJ0</v>
      </c>
      <c r="K3" s="4">
        <v>89250</v>
      </c>
      <c r="L3" s="11">
        <v>0</v>
      </c>
      <c r="M3" s="1">
        <f>+IF(K3&gt;Single!$C$3,1,0)</f>
        <v>0</v>
      </c>
    </row>
    <row r="4" spans="1:13" x14ac:dyDescent="0.25">
      <c r="A4" s="1" t="s">
        <v>46</v>
      </c>
      <c r="C4" s="1">
        <f>+G4-G3</f>
        <v>0</v>
      </c>
      <c r="D4" s="1" t="str">
        <f t="shared" ref="D4:D9" si="0">+_xlfn.CONCAT($C$2,C4)</f>
        <v>MFJ0</v>
      </c>
      <c r="E4" s="4">
        <v>78450</v>
      </c>
      <c r="F4" s="11">
        <v>0.12</v>
      </c>
      <c r="G4" s="1">
        <f>+IF(E4&gt;Single!$C$3,1,0)</f>
        <v>0</v>
      </c>
      <c r="H4" s="1"/>
      <c r="I4" s="1">
        <f>+M4-M3</f>
        <v>1</v>
      </c>
      <c r="J4" s="1" t="str">
        <f t="shared" ref="J4:J5" si="1">+_xlfn.CONCAT($C$2,I4)</f>
        <v>MFJ1</v>
      </c>
      <c r="K4" s="4">
        <v>553850</v>
      </c>
      <c r="L4" s="11">
        <v>0.15</v>
      </c>
      <c r="M4" s="1">
        <f>+IF(K4&gt;Single!$C$3,1,0)</f>
        <v>1</v>
      </c>
    </row>
    <row r="5" spans="1:13" x14ac:dyDescent="0.25">
      <c r="A5" s="1" t="s">
        <v>49</v>
      </c>
      <c r="C5" s="1">
        <f t="shared" ref="C5:C9" si="2">+G5-G4</f>
        <v>0</v>
      </c>
      <c r="D5" s="1" t="str">
        <f t="shared" si="0"/>
        <v>MFJ0</v>
      </c>
      <c r="E5" s="4">
        <v>190750</v>
      </c>
      <c r="F5" s="11">
        <v>0.22</v>
      </c>
      <c r="G5" s="1">
        <f>+IF(E5&gt;Single!$C$3,1,0)</f>
        <v>0</v>
      </c>
      <c r="H5" s="1"/>
      <c r="I5" s="1">
        <f>+M5-M4</f>
        <v>0</v>
      </c>
      <c r="J5" s="1" t="str">
        <f t="shared" si="1"/>
        <v>MFJ0</v>
      </c>
      <c r="K5" s="4">
        <v>1000000000000</v>
      </c>
      <c r="L5" s="11">
        <v>0.2</v>
      </c>
      <c r="M5" s="1">
        <f>+IF(K5&gt;Single!$C$3,1,0)</f>
        <v>1</v>
      </c>
    </row>
    <row r="6" spans="1:13" x14ac:dyDescent="0.25">
      <c r="A6" s="1" t="s">
        <v>50</v>
      </c>
      <c r="C6" s="1">
        <f t="shared" si="2"/>
        <v>0</v>
      </c>
      <c r="D6" s="1" t="str">
        <f t="shared" si="0"/>
        <v>MFJ0</v>
      </c>
      <c r="E6" s="4">
        <v>364200</v>
      </c>
      <c r="F6" s="11">
        <v>0.24</v>
      </c>
      <c r="G6" s="1">
        <f>+IF(E6&gt;Single!$C$3,1,0)</f>
        <v>0</v>
      </c>
      <c r="H6" s="1"/>
      <c r="I6" s="1"/>
      <c r="J6" s="1"/>
      <c r="K6" s="1"/>
      <c r="L6" s="1"/>
      <c r="M6" s="1"/>
    </row>
    <row r="7" spans="1:13" x14ac:dyDescent="0.25">
      <c r="A7" s="1" t="s">
        <v>47</v>
      </c>
      <c r="C7" s="1">
        <f t="shared" si="2"/>
        <v>0</v>
      </c>
      <c r="D7" s="1" t="str">
        <f t="shared" si="0"/>
        <v>MFJ0</v>
      </c>
      <c r="E7" s="4">
        <v>462500</v>
      </c>
      <c r="F7" s="11">
        <v>0.32</v>
      </c>
      <c r="G7" s="1">
        <f>+IF(E7&gt;Single!$C$3,1,0)</f>
        <v>0</v>
      </c>
      <c r="H7" s="1"/>
      <c r="I7" s="1"/>
      <c r="J7" s="1"/>
      <c r="K7" s="1"/>
      <c r="L7" s="1"/>
      <c r="M7" s="1"/>
    </row>
    <row r="8" spans="1:13" x14ac:dyDescent="0.25">
      <c r="C8" s="1">
        <f t="shared" si="2"/>
        <v>1</v>
      </c>
      <c r="D8" s="1" t="str">
        <f t="shared" si="0"/>
        <v>MFJ1</v>
      </c>
      <c r="E8" s="4">
        <v>693750</v>
      </c>
      <c r="F8" s="11">
        <v>0.35</v>
      </c>
      <c r="G8" s="1">
        <f>+IF(E8&gt;Single!$C$3,1,0)</f>
        <v>1</v>
      </c>
      <c r="H8" s="1"/>
      <c r="I8" s="1" t="s">
        <v>45</v>
      </c>
      <c r="J8" s="1"/>
      <c r="K8" s="1"/>
      <c r="L8" s="1"/>
      <c r="M8" s="1"/>
    </row>
    <row r="9" spans="1:13" x14ac:dyDescent="0.25">
      <c r="C9" s="1">
        <f t="shared" si="2"/>
        <v>0</v>
      </c>
      <c r="D9" s="1" t="str">
        <f t="shared" si="0"/>
        <v>MFJ0</v>
      </c>
      <c r="E9" s="4">
        <v>1000000000000</v>
      </c>
      <c r="F9" s="11">
        <v>0.37</v>
      </c>
      <c r="G9" s="1">
        <f>+IF(E9&gt;Single!$C$3,1,0)</f>
        <v>1</v>
      </c>
      <c r="H9" s="1"/>
      <c r="I9" s="1">
        <f>+M9-M8</f>
        <v>0</v>
      </c>
      <c r="J9" s="1" t="str">
        <f>+_xlfn.CONCAT($I$8,I9)</f>
        <v>Single0</v>
      </c>
      <c r="K9" s="4">
        <v>44625</v>
      </c>
      <c r="L9" s="11">
        <v>0</v>
      </c>
      <c r="M9" s="1">
        <f>+IF(K9&gt;Single!$C$3,1,0)</f>
        <v>0</v>
      </c>
    </row>
    <row r="10" spans="1:13" x14ac:dyDescent="0.25">
      <c r="C10" s="1"/>
      <c r="D10" s="1"/>
      <c r="E10" s="1"/>
      <c r="F10" s="1"/>
      <c r="G10" s="1"/>
      <c r="H10" s="1"/>
      <c r="I10" s="1">
        <f>+M10-M9</f>
        <v>0</v>
      </c>
      <c r="J10" s="1" t="str">
        <f t="shared" ref="J10:J11" si="3">+_xlfn.CONCAT($I$8,I10)</f>
        <v>Single0</v>
      </c>
      <c r="K10" s="4">
        <v>492300</v>
      </c>
      <c r="L10" s="11">
        <v>0.15</v>
      </c>
      <c r="M10" s="1">
        <f>+IF(K10&gt;Single!$C$3,1,0)</f>
        <v>0</v>
      </c>
    </row>
    <row r="11" spans="1:13" x14ac:dyDescent="0.25">
      <c r="C11" s="1"/>
      <c r="D11" s="1"/>
      <c r="E11" s="1"/>
      <c r="F11" s="1"/>
      <c r="G11" s="1"/>
      <c r="H11" s="1"/>
      <c r="I11" s="1">
        <f>+M11-M10</f>
        <v>1</v>
      </c>
      <c r="J11" s="1" t="str">
        <f t="shared" si="3"/>
        <v>Single1</v>
      </c>
      <c r="K11" s="4">
        <v>1000000000000</v>
      </c>
      <c r="L11" s="11">
        <v>0.2</v>
      </c>
      <c r="M11" s="1">
        <f>+IF(K11&gt;Single!$C$3,1,0)</f>
        <v>1</v>
      </c>
    </row>
    <row r="12" spans="1:13" x14ac:dyDescent="0.25">
      <c r="C12" s="1" t="s">
        <v>45</v>
      </c>
      <c r="D12" s="1"/>
      <c r="E12" s="1"/>
      <c r="F12" s="1"/>
      <c r="G12" s="1"/>
      <c r="H12" s="1"/>
      <c r="I12" s="1"/>
      <c r="J12" s="1"/>
      <c r="K12" s="4"/>
      <c r="L12" s="11"/>
      <c r="M12" s="1"/>
    </row>
    <row r="13" spans="1:13" x14ac:dyDescent="0.25">
      <c r="C13" s="1">
        <f t="shared" ref="C13:C19" si="4">+G13-G12</f>
        <v>0</v>
      </c>
      <c r="D13" s="1" t="str">
        <f>+_xlfn.CONCAT($C$12,C13)</f>
        <v>Single0</v>
      </c>
      <c r="E13" s="4">
        <v>11000</v>
      </c>
      <c r="F13" s="11">
        <v>0.2</v>
      </c>
      <c r="G13" s="1">
        <f>+IF(E13&gt;Single!$C$3,1,0)</f>
        <v>0</v>
      </c>
      <c r="H13" s="1"/>
      <c r="I13" s="1"/>
      <c r="J13" s="1"/>
      <c r="K13" s="4"/>
      <c r="L13" s="11"/>
      <c r="M13" s="1"/>
    </row>
    <row r="14" spans="1:13" x14ac:dyDescent="0.25">
      <c r="C14" s="1">
        <f t="shared" si="4"/>
        <v>0</v>
      </c>
      <c r="D14" s="1" t="str">
        <f t="shared" ref="D14:D19" si="5">+_xlfn.CONCAT($C$12,C14)</f>
        <v>Single0</v>
      </c>
      <c r="E14" s="4">
        <v>44725</v>
      </c>
      <c r="F14" s="11">
        <v>0.12</v>
      </c>
      <c r="G14" s="1">
        <f>+IF(E14&gt;Single!$C$3,1,0)</f>
        <v>0</v>
      </c>
      <c r="H14" s="1"/>
      <c r="I14" s="1" t="s">
        <v>47</v>
      </c>
      <c r="J14" s="1"/>
      <c r="K14" s="1"/>
      <c r="L14" s="1"/>
      <c r="M14" s="1"/>
    </row>
    <row r="15" spans="1:13" x14ac:dyDescent="0.25">
      <c r="C15" s="1">
        <f t="shared" si="4"/>
        <v>0</v>
      </c>
      <c r="D15" s="1" t="str">
        <f t="shared" si="5"/>
        <v>Single0</v>
      </c>
      <c r="E15" s="4">
        <v>95375</v>
      </c>
      <c r="F15" s="11">
        <v>0.22</v>
      </c>
      <c r="G15" s="1">
        <f>+IF(E15&gt;Single!$C$3,1,0)</f>
        <v>0</v>
      </c>
      <c r="H15" s="1"/>
      <c r="I15" s="1">
        <f>+M15-M14</f>
        <v>0</v>
      </c>
      <c r="J15" s="1" t="str">
        <f>+_xlfn.CONCAT($I$14,I15)</f>
        <v>Trust0</v>
      </c>
      <c r="K15" s="4">
        <v>3000</v>
      </c>
      <c r="L15" s="11">
        <v>0</v>
      </c>
      <c r="M15" s="1">
        <f>+IF(K15&gt;Single!$C$3,1,0)</f>
        <v>0</v>
      </c>
    </row>
    <row r="16" spans="1:13" x14ac:dyDescent="0.25">
      <c r="C16" s="1">
        <f t="shared" si="4"/>
        <v>0</v>
      </c>
      <c r="D16" s="1" t="str">
        <f t="shared" si="5"/>
        <v>Single0</v>
      </c>
      <c r="E16" s="4">
        <v>182100</v>
      </c>
      <c r="F16" s="11">
        <v>0.24</v>
      </c>
      <c r="G16" s="1">
        <f>+IF(E16&gt;Single!$C$3,1,0)</f>
        <v>0</v>
      </c>
      <c r="H16" s="1"/>
      <c r="I16" s="1">
        <f>+M16-M15</f>
        <v>0</v>
      </c>
      <c r="J16" s="1" t="str">
        <f t="shared" ref="J16:J17" si="6">+_xlfn.CONCAT($I$14,I16)</f>
        <v>Trust0</v>
      </c>
      <c r="K16" s="4">
        <v>14650</v>
      </c>
      <c r="L16" s="11">
        <v>0.15</v>
      </c>
      <c r="M16" s="1">
        <f>+IF(K16&gt;Single!$C$3,1,0)</f>
        <v>0</v>
      </c>
    </row>
    <row r="17" spans="3:13" x14ac:dyDescent="0.25">
      <c r="C17" s="1">
        <f t="shared" si="4"/>
        <v>0</v>
      </c>
      <c r="D17" s="1" t="str">
        <f t="shared" si="5"/>
        <v>Single0</v>
      </c>
      <c r="E17" s="4">
        <v>231250</v>
      </c>
      <c r="F17" s="11">
        <v>0.32</v>
      </c>
      <c r="G17" s="1">
        <f>+IF(E17&gt;Single!$C$3,1,0)</f>
        <v>0</v>
      </c>
      <c r="H17" s="1"/>
      <c r="I17" s="1">
        <f>+M17-M16</f>
        <v>1</v>
      </c>
      <c r="J17" s="1" t="str">
        <f t="shared" si="6"/>
        <v>Trust1</v>
      </c>
      <c r="K17" s="4">
        <v>1000000000000</v>
      </c>
      <c r="L17" s="11">
        <v>0.2</v>
      </c>
      <c r="M17" s="1">
        <f>+IF(K17&gt;Single!$C$3,1,0)</f>
        <v>1</v>
      </c>
    </row>
    <row r="18" spans="3:13" x14ac:dyDescent="0.25">
      <c r="C18" s="1">
        <f t="shared" si="4"/>
        <v>1</v>
      </c>
      <c r="D18" s="1" t="str">
        <f t="shared" si="5"/>
        <v>Single1</v>
      </c>
      <c r="E18" s="4">
        <v>578125</v>
      </c>
      <c r="F18" s="11">
        <v>0.35</v>
      </c>
      <c r="G18" s="1">
        <f>+IF(E18&gt;Single!$C$3,1,0)</f>
        <v>1</v>
      </c>
      <c r="H18" s="1"/>
      <c r="I18" s="1"/>
      <c r="J18" s="1"/>
      <c r="K18" s="1"/>
      <c r="L18" s="1"/>
      <c r="M18" s="1"/>
    </row>
    <row r="19" spans="3:13" x14ac:dyDescent="0.25">
      <c r="C19" s="1">
        <f t="shared" si="4"/>
        <v>0</v>
      </c>
      <c r="D19" s="1" t="str">
        <f t="shared" si="5"/>
        <v>Single0</v>
      </c>
      <c r="E19" s="4">
        <v>1000000000000</v>
      </c>
      <c r="F19" s="11">
        <v>0.37</v>
      </c>
      <c r="G19" s="1">
        <f>+IF(E19&gt;Single!$C$3,1,0)</f>
        <v>1</v>
      </c>
      <c r="H19" s="1"/>
      <c r="I19" s="1"/>
      <c r="J19" s="1"/>
      <c r="K19" s="4"/>
      <c r="L19" s="11"/>
      <c r="M19" s="1"/>
    </row>
    <row r="20" spans="3:13" x14ac:dyDescent="0.25">
      <c r="C20" s="1"/>
      <c r="D20" s="1"/>
      <c r="E20" s="1"/>
      <c r="F20" s="1"/>
      <c r="G20" s="1"/>
      <c r="H20" s="1"/>
      <c r="I20" s="1" t="s">
        <v>49</v>
      </c>
      <c r="J20" s="1"/>
      <c r="K20" s="1"/>
      <c r="L20" s="1"/>
      <c r="M20" s="1"/>
    </row>
    <row r="21" spans="3:13" x14ac:dyDescent="0.25">
      <c r="C21" s="1"/>
      <c r="D21" s="1"/>
      <c r="E21" s="1"/>
      <c r="F21" s="1"/>
      <c r="G21" s="1"/>
      <c r="H21" s="1"/>
      <c r="I21" s="1">
        <f>+M21-M20</f>
        <v>0</v>
      </c>
      <c r="J21" s="1" t="str">
        <f>+_xlfn.CONCAT($I$20,I21)</f>
        <v>MFS0</v>
      </c>
      <c r="K21" s="4">
        <v>44625</v>
      </c>
      <c r="L21" s="11">
        <v>0</v>
      </c>
      <c r="M21" s="1">
        <f>+IF(K21&gt;Single!$C$3,1,0)</f>
        <v>0</v>
      </c>
    </row>
    <row r="22" spans="3:13" x14ac:dyDescent="0.25">
      <c r="C22" s="1" t="s">
        <v>47</v>
      </c>
      <c r="D22" s="1"/>
      <c r="E22" s="1"/>
      <c r="F22" s="1"/>
      <c r="G22" s="1"/>
      <c r="H22" s="1"/>
      <c r="I22" s="1">
        <f>+M22-M21</f>
        <v>0</v>
      </c>
      <c r="J22" s="1" t="str">
        <f t="shared" ref="J22:J23" si="7">+_xlfn.CONCAT($I$20,I22)</f>
        <v>MFS0</v>
      </c>
      <c r="K22" s="4">
        <v>276900</v>
      </c>
      <c r="L22" s="11">
        <v>0.15</v>
      </c>
      <c r="M22" s="1">
        <f>+IF(K22&gt;Single!$C$3,1,0)</f>
        <v>0</v>
      </c>
    </row>
    <row r="23" spans="3:13" x14ac:dyDescent="0.25">
      <c r="C23" s="1">
        <f t="shared" ref="C23:C26" si="8">+G23-G22</f>
        <v>0</v>
      </c>
      <c r="D23" s="1" t="str">
        <f>+_xlfn.CONCAT($C$22,C23)</f>
        <v>Trust0</v>
      </c>
      <c r="E23" s="4">
        <v>2900</v>
      </c>
      <c r="F23" s="11">
        <v>0.2</v>
      </c>
      <c r="G23" s="1">
        <f>+IF(E23&gt;Single!$C$3,1,0)</f>
        <v>0</v>
      </c>
      <c r="H23" s="1"/>
      <c r="I23" s="1">
        <f>+M23-M22</f>
        <v>1</v>
      </c>
      <c r="J23" s="1" t="str">
        <f t="shared" si="7"/>
        <v>MFS1</v>
      </c>
      <c r="K23" s="4">
        <v>1000000000000</v>
      </c>
      <c r="L23" s="11">
        <v>0.2</v>
      </c>
      <c r="M23" s="1">
        <f>+IF(K23&gt;Single!$C$3,1,0)</f>
        <v>1</v>
      </c>
    </row>
    <row r="24" spans="3:13" x14ac:dyDescent="0.25">
      <c r="C24" s="1">
        <f t="shared" si="8"/>
        <v>0</v>
      </c>
      <c r="D24" s="1" t="str">
        <f t="shared" ref="D24:D26" si="9">+_xlfn.CONCAT($C$22,C24)</f>
        <v>Trust0</v>
      </c>
      <c r="E24" s="4">
        <v>10550</v>
      </c>
      <c r="F24" s="11">
        <v>0.24</v>
      </c>
      <c r="G24" s="1">
        <f>+IF(E24&gt;Single!$C$3,1,0)</f>
        <v>0</v>
      </c>
      <c r="H24" s="1"/>
      <c r="I24" s="1"/>
      <c r="J24" s="1"/>
      <c r="K24" s="1"/>
      <c r="L24" s="1"/>
      <c r="M24" s="1"/>
    </row>
    <row r="25" spans="3:13" x14ac:dyDescent="0.25">
      <c r="C25" s="1">
        <f t="shared" si="8"/>
        <v>0</v>
      </c>
      <c r="D25" s="1" t="str">
        <f t="shared" si="9"/>
        <v>Trust0</v>
      </c>
      <c r="E25" s="4">
        <v>14450</v>
      </c>
      <c r="F25" s="11">
        <v>0.35</v>
      </c>
      <c r="G25" s="1">
        <f>+IF(E25&gt;Single!$C$3,1,0)</f>
        <v>0</v>
      </c>
      <c r="H25" s="1"/>
      <c r="I25" s="1"/>
      <c r="J25" s="1"/>
      <c r="K25" s="4"/>
      <c r="L25" s="11"/>
      <c r="M25" s="1"/>
    </row>
    <row r="26" spans="3:13" x14ac:dyDescent="0.25">
      <c r="C26" s="1">
        <f t="shared" si="8"/>
        <v>1</v>
      </c>
      <c r="D26" s="1" t="str">
        <f t="shared" si="9"/>
        <v>Trust1</v>
      </c>
      <c r="E26" s="4">
        <v>1000000000000</v>
      </c>
      <c r="F26" s="11">
        <v>0.37</v>
      </c>
      <c r="G26" s="1">
        <f>+IF(E26&gt;Single!$C$3,1,0)</f>
        <v>1</v>
      </c>
      <c r="H26" s="1"/>
      <c r="I26" s="1" t="s">
        <v>50</v>
      </c>
      <c r="J26" s="1"/>
      <c r="K26" s="1"/>
      <c r="L26" s="1"/>
      <c r="M26" s="1"/>
    </row>
    <row r="27" spans="3:13" x14ac:dyDescent="0.25">
      <c r="C27" s="1"/>
      <c r="D27" s="1"/>
      <c r="E27" s="1"/>
      <c r="F27" s="1"/>
      <c r="G27" s="1"/>
      <c r="H27" s="1"/>
      <c r="I27" s="1">
        <f>+M27-M26</f>
        <v>0</v>
      </c>
      <c r="J27" s="1" t="str">
        <f>+_xlfn.CONCAT($I$26,I27)</f>
        <v>HOH0</v>
      </c>
      <c r="K27" s="4">
        <v>59750</v>
      </c>
      <c r="L27" s="11">
        <v>0</v>
      </c>
      <c r="M27" s="1">
        <f>+IF(K27&gt;Single!$C$3,1,0)</f>
        <v>0</v>
      </c>
    </row>
    <row r="28" spans="3:13" x14ac:dyDescent="0.25">
      <c r="C28" s="1" t="s">
        <v>49</v>
      </c>
      <c r="D28" s="1"/>
      <c r="E28" s="1"/>
      <c r="F28" s="1"/>
      <c r="G28" s="1"/>
      <c r="H28" s="1"/>
      <c r="I28" s="1">
        <f>+M28-M27</f>
        <v>1</v>
      </c>
      <c r="J28" s="1" t="str">
        <f t="shared" ref="J28:J29" si="10">+_xlfn.CONCAT($I$26,I28)</f>
        <v>HOH1</v>
      </c>
      <c r="K28" s="4">
        <v>523050</v>
      </c>
      <c r="L28" s="11">
        <v>0.15</v>
      </c>
      <c r="M28" s="1">
        <f>+IF(K28&gt;Single!$C$3,1,0)</f>
        <v>1</v>
      </c>
    </row>
    <row r="29" spans="3:13" x14ac:dyDescent="0.25">
      <c r="C29" s="1">
        <f>+G29-G28</f>
        <v>0</v>
      </c>
      <c r="D29" s="1" t="str">
        <f>+_xlfn.CONCAT($C$28,C29)</f>
        <v>MFS0</v>
      </c>
      <c r="E29" s="4">
        <v>11000</v>
      </c>
      <c r="F29" s="11">
        <v>0.2</v>
      </c>
      <c r="G29" s="1">
        <f>+IF(E29&gt;Single!$C$3,1,0)</f>
        <v>0</v>
      </c>
      <c r="H29" s="1"/>
      <c r="I29" s="1">
        <f>+M29-M28</f>
        <v>0</v>
      </c>
      <c r="J29" s="1" t="str">
        <f t="shared" si="10"/>
        <v>HOH0</v>
      </c>
      <c r="K29" s="4">
        <v>1000000000000</v>
      </c>
      <c r="L29" s="11">
        <v>0.2</v>
      </c>
      <c r="M29" s="1">
        <f>+IF(K29&gt;Single!$C$3,1,0)</f>
        <v>1</v>
      </c>
    </row>
    <row r="30" spans="3:13" x14ac:dyDescent="0.25">
      <c r="C30" s="1">
        <f t="shared" ref="C30:C35" si="11">+G30-G29</f>
        <v>0</v>
      </c>
      <c r="D30" s="1" t="str">
        <f t="shared" ref="D30:D35" si="12">+_xlfn.CONCAT($C$28,C30)</f>
        <v>MFS0</v>
      </c>
      <c r="E30" s="4">
        <v>44725</v>
      </c>
      <c r="F30" s="11">
        <v>0.12</v>
      </c>
      <c r="G30" s="1">
        <f>+IF(E30&gt;Single!$C$3,1,0)</f>
        <v>0</v>
      </c>
      <c r="H30" s="1"/>
      <c r="I30" s="1"/>
      <c r="J30" s="1"/>
      <c r="K30" s="4"/>
      <c r="L30" s="11"/>
      <c r="M30" s="1"/>
    </row>
    <row r="31" spans="3:13" x14ac:dyDescent="0.25">
      <c r="C31" s="1">
        <f t="shared" si="11"/>
        <v>0</v>
      </c>
      <c r="D31" s="1" t="str">
        <f t="shared" si="12"/>
        <v>MFS0</v>
      </c>
      <c r="E31" s="4">
        <v>95375</v>
      </c>
      <c r="F31" s="11">
        <v>0.22</v>
      </c>
      <c r="G31" s="1">
        <f>+IF(E31&gt;Single!$C$3,1,0)</f>
        <v>0</v>
      </c>
      <c r="H31" s="1"/>
      <c r="I31" s="1"/>
      <c r="J31" s="1"/>
      <c r="K31" s="4"/>
      <c r="L31" s="11"/>
      <c r="M31" s="1"/>
    </row>
    <row r="32" spans="3:13" x14ac:dyDescent="0.25">
      <c r="C32" s="1">
        <f t="shared" si="11"/>
        <v>0</v>
      </c>
      <c r="D32" s="1" t="str">
        <f t="shared" si="12"/>
        <v>MFS0</v>
      </c>
      <c r="E32" s="4">
        <v>182100</v>
      </c>
      <c r="F32" s="11">
        <v>0.24</v>
      </c>
      <c r="G32" s="1">
        <f>+IF(E32&gt;Single!$C$3,1,0)</f>
        <v>0</v>
      </c>
      <c r="H32" s="1"/>
      <c r="I32" s="1"/>
      <c r="J32" s="1"/>
      <c r="K32" s="1"/>
      <c r="L32" s="1"/>
      <c r="M32" s="1"/>
    </row>
    <row r="33" spans="3:13" x14ac:dyDescent="0.25">
      <c r="C33" s="1">
        <f t="shared" si="11"/>
        <v>0</v>
      </c>
      <c r="D33" s="1" t="str">
        <f t="shared" si="12"/>
        <v>MFS0</v>
      </c>
      <c r="E33" s="4">
        <v>231250</v>
      </c>
      <c r="F33" s="11">
        <v>0.32</v>
      </c>
      <c r="G33" s="1">
        <f>+IF(E33&gt;Single!$C$3,1,0)</f>
        <v>0</v>
      </c>
      <c r="H33" s="1"/>
      <c r="I33" s="1"/>
      <c r="J33" s="1"/>
      <c r="K33" s="1"/>
      <c r="L33" s="1"/>
      <c r="M33" s="1"/>
    </row>
    <row r="34" spans="3:13" x14ac:dyDescent="0.25">
      <c r="C34" s="1">
        <f>+G34-G33</f>
        <v>0</v>
      </c>
      <c r="D34" s="1" t="str">
        <f t="shared" si="12"/>
        <v>MFS0</v>
      </c>
      <c r="E34" s="4">
        <v>346875</v>
      </c>
      <c r="F34" s="11">
        <v>0.35</v>
      </c>
      <c r="G34" s="1">
        <f>+IF(E34&gt;Single!$C$3,1,0)</f>
        <v>0</v>
      </c>
      <c r="H34" s="1"/>
      <c r="I34" s="1"/>
      <c r="J34" s="1"/>
      <c r="K34" s="4"/>
      <c r="L34" s="11"/>
      <c r="M34" s="1"/>
    </row>
    <row r="35" spans="3:13" x14ac:dyDescent="0.25">
      <c r="C35" s="1">
        <f t="shared" si="11"/>
        <v>1</v>
      </c>
      <c r="D35" s="1" t="str">
        <f t="shared" si="12"/>
        <v>MFS1</v>
      </c>
      <c r="E35" s="4">
        <v>1000000000000</v>
      </c>
      <c r="F35" s="11">
        <v>0.37</v>
      </c>
      <c r="G35" s="1">
        <f>+IF(E35&gt;Single!$C$3,1,0)</f>
        <v>1</v>
      </c>
      <c r="H35" s="1"/>
      <c r="I35" s="1"/>
      <c r="J35" s="1"/>
      <c r="K35" s="4"/>
      <c r="L35" s="11"/>
      <c r="M35" s="1"/>
    </row>
    <row r="36" spans="3:13" x14ac:dyDescent="0.25">
      <c r="C36" s="1"/>
      <c r="D36" s="1"/>
      <c r="E36" s="1"/>
      <c r="F36" s="1"/>
      <c r="G36" s="1"/>
      <c r="H36" s="1"/>
      <c r="I36" s="1"/>
      <c r="J36" s="1"/>
      <c r="K36" s="4"/>
      <c r="L36" s="11"/>
      <c r="M36" s="1"/>
    </row>
    <row r="37" spans="3:13" x14ac:dyDescent="0.25">
      <c r="C37" s="1" t="s">
        <v>50</v>
      </c>
      <c r="D37" s="1"/>
      <c r="E37" s="1"/>
      <c r="F37" s="1"/>
      <c r="G37" s="1"/>
      <c r="H37" s="1"/>
      <c r="I37" s="1"/>
      <c r="J37" s="1"/>
      <c r="K37" s="4"/>
      <c r="L37" s="11"/>
      <c r="M37" s="1"/>
    </row>
    <row r="38" spans="3:13" x14ac:dyDescent="0.25">
      <c r="C38" s="1">
        <f>+G38-G37</f>
        <v>0</v>
      </c>
      <c r="D38" s="1" t="str">
        <f>+_xlfn.CONCAT($C$37,C38)</f>
        <v>HOH0</v>
      </c>
      <c r="E38" s="4">
        <v>15700</v>
      </c>
      <c r="F38" s="11">
        <v>0.2</v>
      </c>
      <c r="G38" s="1">
        <f>+IF(E38&gt;Single!$C$3,1,0)</f>
        <v>0</v>
      </c>
      <c r="H38" s="1"/>
      <c r="I38" s="1"/>
      <c r="J38" s="1"/>
      <c r="K38" s="4"/>
      <c r="L38" s="11"/>
      <c r="M38" s="1"/>
    </row>
    <row r="39" spans="3:13" x14ac:dyDescent="0.25">
      <c r="C39" s="1">
        <f t="shared" ref="C39:C44" si="13">+G39-G38</f>
        <v>0</v>
      </c>
      <c r="D39" s="1" t="str">
        <f t="shared" ref="D39:D44" si="14">+_xlfn.CONCAT($C$37,C39)</f>
        <v>HOH0</v>
      </c>
      <c r="E39" s="4">
        <v>59850</v>
      </c>
      <c r="F39" s="11">
        <v>0.12</v>
      </c>
      <c r="G39" s="1">
        <f>+IF(E39&gt;Single!$C$3,1,0)</f>
        <v>0</v>
      </c>
      <c r="H39" s="1"/>
      <c r="I39" s="1"/>
      <c r="J39" s="1"/>
      <c r="K39" s="4"/>
      <c r="L39" s="11"/>
      <c r="M39" s="1"/>
    </row>
    <row r="40" spans="3:13" x14ac:dyDescent="0.25">
      <c r="C40" s="1">
        <f t="shared" si="13"/>
        <v>0</v>
      </c>
      <c r="D40" s="1" t="str">
        <f t="shared" si="14"/>
        <v>HOH0</v>
      </c>
      <c r="E40" s="4">
        <v>95350</v>
      </c>
      <c r="F40" s="11">
        <v>0.22</v>
      </c>
      <c r="G40" s="1">
        <f>+IF(E40&gt;Single!$C$3,1,0)</f>
        <v>0</v>
      </c>
      <c r="H40" s="1"/>
      <c r="I40" s="1"/>
      <c r="J40" s="1"/>
      <c r="K40" s="4"/>
      <c r="L40" s="11"/>
      <c r="M40" s="1"/>
    </row>
    <row r="41" spans="3:13" x14ac:dyDescent="0.25">
      <c r="C41" s="1">
        <f t="shared" si="13"/>
        <v>0</v>
      </c>
      <c r="D41" s="1" t="str">
        <f t="shared" si="14"/>
        <v>HOH0</v>
      </c>
      <c r="E41" s="4">
        <v>182100</v>
      </c>
      <c r="F41" s="11">
        <v>0.24</v>
      </c>
      <c r="G41" s="1">
        <f>+IF(E41&gt;Single!$C$3,1,0)</f>
        <v>0</v>
      </c>
      <c r="H41" s="1"/>
    </row>
    <row r="42" spans="3:13" x14ac:dyDescent="0.25">
      <c r="C42" s="1">
        <f t="shared" si="13"/>
        <v>0</v>
      </c>
      <c r="D42" s="1" t="str">
        <f t="shared" si="14"/>
        <v>HOH0</v>
      </c>
      <c r="E42" s="4">
        <v>231250</v>
      </c>
      <c r="F42" s="11">
        <v>0.32</v>
      </c>
      <c r="G42" s="1">
        <f>+IF(E42&gt;Single!$C$3,1,0)</f>
        <v>0</v>
      </c>
      <c r="H42" s="1"/>
    </row>
    <row r="43" spans="3:13" x14ac:dyDescent="0.25">
      <c r="C43" s="1">
        <f t="shared" si="13"/>
        <v>1</v>
      </c>
      <c r="D43" s="1" t="str">
        <f t="shared" si="14"/>
        <v>HOH1</v>
      </c>
      <c r="E43" s="4">
        <v>578100</v>
      </c>
      <c r="F43" s="11">
        <v>0.35</v>
      </c>
      <c r="G43" s="1">
        <f>+IF(E43&gt;Single!$C$3,1,0)</f>
        <v>1</v>
      </c>
      <c r="H43" s="1"/>
    </row>
    <row r="44" spans="3:13" x14ac:dyDescent="0.25">
      <c r="C44" s="1">
        <f t="shared" si="13"/>
        <v>0</v>
      </c>
      <c r="D44" s="1" t="str">
        <f t="shared" si="14"/>
        <v>HOH0</v>
      </c>
      <c r="E44" s="4">
        <v>1000000000000</v>
      </c>
      <c r="F44" s="11">
        <v>0.37</v>
      </c>
      <c r="G44" s="1">
        <f>+IF(E44&gt;Single!$C$3,1,0)</f>
        <v>1</v>
      </c>
      <c r="H44"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ACBB2-7258-49D8-BC3A-67BC3F99B767}">
  <sheetPr>
    <pageSetUpPr fitToPage="1"/>
  </sheetPr>
  <dimension ref="A1:S176"/>
  <sheetViews>
    <sheetView zoomScaleNormal="100" workbookViewId="0"/>
  </sheetViews>
  <sheetFormatPr defaultRowHeight="15" x14ac:dyDescent="0.25"/>
  <cols>
    <col min="1" max="1" width="1.5703125" style="17" customWidth="1"/>
    <col min="2" max="2" width="8.5703125" style="17" bestFit="1" customWidth="1"/>
    <col min="3" max="3" width="47.5703125" style="17" bestFit="1" customWidth="1"/>
    <col min="4" max="4" width="17.85546875" style="17" bestFit="1" customWidth="1"/>
    <col min="5" max="5" width="9" style="17" bestFit="1" customWidth="1"/>
    <col min="6" max="6" width="25.5703125" style="17" bestFit="1" customWidth="1"/>
    <col min="7" max="7" width="11.140625" style="17" bestFit="1" customWidth="1"/>
    <col min="8" max="8" width="25.5703125" style="17" bestFit="1" customWidth="1"/>
    <col min="9" max="9" width="26.5703125" style="17" bestFit="1" customWidth="1"/>
    <col min="10" max="10" width="15.28515625" style="17" bestFit="1" customWidth="1"/>
    <col min="11" max="11" width="9.5703125" style="17" bestFit="1" customWidth="1"/>
    <col min="12" max="12" width="6.42578125" style="17" bestFit="1" customWidth="1"/>
    <col min="13" max="13" width="18.28515625" style="17" bestFit="1" customWidth="1"/>
    <col min="14" max="14" width="7.85546875" style="17" bestFit="1" customWidth="1"/>
    <col min="15" max="15" width="24.7109375" style="17" bestFit="1" customWidth="1"/>
    <col min="16" max="16" width="15.28515625" style="17" bestFit="1" customWidth="1"/>
    <col min="17" max="17" width="19.140625" style="17" bestFit="1" customWidth="1"/>
    <col min="18" max="18" width="13.85546875" style="17" bestFit="1" customWidth="1"/>
    <col min="19" max="16384" width="9.140625" style="17"/>
  </cols>
  <sheetData>
    <row r="1" spans="1:18" ht="20.25" x14ac:dyDescent="0.3">
      <c r="A1" s="16" t="s">
        <v>53</v>
      </c>
    </row>
    <row r="2" spans="1:18" x14ac:dyDescent="0.25">
      <c r="A2" s="18" t="s">
        <v>37</v>
      </c>
    </row>
    <row r="3" spans="1:18" x14ac:dyDescent="0.25">
      <c r="A3" s="18" t="s">
        <v>56</v>
      </c>
    </row>
    <row r="4" spans="1:18" x14ac:dyDescent="0.25">
      <c r="A4" s="18"/>
    </row>
    <row r="5" spans="1:18" ht="15.75" thickBot="1" x14ac:dyDescent="0.3">
      <c r="C5" s="17" t="s">
        <v>44</v>
      </c>
      <c r="D5" s="19">
        <v>500000</v>
      </c>
      <c r="F5" s="17" t="s">
        <v>34</v>
      </c>
      <c r="G5" s="20">
        <f>+SUM(P15:P28)</f>
        <v>645000</v>
      </c>
    </row>
    <row r="6" spans="1:18" ht="15.75" thickBot="1" x14ac:dyDescent="0.3">
      <c r="C6" s="17" t="s">
        <v>48</v>
      </c>
      <c r="D6" s="22" t="s">
        <v>45</v>
      </c>
      <c r="F6" s="29" t="s">
        <v>42</v>
      </c>
      <c r="G6" s="30">
        <f ca="1">+SUM(Q15:Q505)</f>
        <v>7749.9385218589359</v>
      </c>
    </row>
    <row r="7" spans="1:18" x14ac:dyDescent="0.25">
      <c r="C7" s="17" t="s">
        <v>26</v>
      </c>
      <c r="D7" s="3">
        <f ca="1">+TODAY()</f>
        <v>45173</v>
      </c>
      <c r="F7" s="13" t="s">
        <v>33</v>
      </c>
      <c r="G7" s="14">
        <f ca="1">+G6/G5</f>
        <v>1.2015408561021606E-2</v>
      </c>
    </row>
    <row r="8" spans="1:18" x14ac:dyDescent="0.25">
      <c r="C8" s="17" t="s">
        <v>32</v>
      </c>
      <c r="D8" s="19">
        <v>645000</v>
      </c>
    </row>
    <row r="9" spans="1:18" x14ac:dyDescent="0.25">
      <c r="C9" s="17" t="s">
        <v>0</v>
      </c>
      <c r="D9" s="12">
        <f>+VLOOKUP(_xlfn.CONCAT(D6,1),'Summary Tax'!$D:$G,3,FALSE)</f>
        <v>0.35</v>
      </c>
    </row>
    <row r="10" spans="1:18" x14ac:dyDescent="0.25">
      <c r="C10" s="17" t="s">
        <v>1</v>
      </c>
      <c r="D10" s="12">
        <f>+VLOOKUP(_xlfn.CONCAT(D6,1),'Summary Tax'!$J:$L,3,FALSE)</f>
        <v>0.2</v>
      </c>
    </row>
    <row r="11" spans="1:18" x14ac:dyDescent="0.25">
      <c r="C11" s="17" t="s">
        <v>51</v>
      </c>
      <c r="D11" s="12">
        <f>+IF(D5&gt;250000,3.8%,0)</f>
        <v>3.7999999999999999E-2</v>
      </c>
    </row>
    <row r="12" spans="1:18" x14ac:dyDescent="0.25">
      <c r="R12" s="24"/>
    </row>
    <row r="14" spans="1:18" x14ac:dyDescent="0.25">
      <c r="B14" s="5" t="s">
        <v>3</v>
      </c>
      <c r="C14" s="5" t="s">
        <v>4</v>
      </c>
      <c r="D14" s="5" t="s">
        <v>5</v>
      </c>
      <c r="E14" s="5" t="s">
        <v>6</v>
      </c>
      <c r="F14" s="5" t="s">
        <v>7</v>
      </c>
      <c r="G14" s="5" t="s">
        <v>8</v>
      </c>
      <c r="H14" s="5" t="s">
        <v>9</v>
      </c>
      <c r="I14" s="5" t="s">
        <v>10</v>
      </c>
      <c r="J14" s="5" t="s">
        <v>11</v>
      </c>
      <c r="K14" s="5" t="s">
        <v>27</v>
      </c>
      <c r="L14" s="5" t="s">
        <v>30</v>
      </c>
      <c r="M14" s="5" t="s">
        <v>29</v>
      </c>
      <c r="N14" s="5" t="s">
        <v>28</v>
      </c>
      <c r="O14" s="5" t="s">
        <v>31</v>
      </c>
      <c r="P14" s="5" t="s">
        <v>35</v>
      </c>
      <c r="Q14" s="5" t="s">
        <v>36</v>
      </c>
      <c r="R14" s="25" t="s">
        <v>38</v>
      </c>
    </row>
    <row r="15" spans="1:18" x14ac:dyDescent="0.25">
      <c r="B15" s="2" t="s">
        <v>22</v>
      </c>
      <c r="C15" s="2" t="s">
        <v>23</v>
      </c>
      <c r="D15" s="6">
        <v>45127</v>
      </c>
      <c r="E15" s="7">
        <v>585250</v>
      </c>
      <c r="F15" s="8">
        <v>585250</v>
      </c>
      <c r="G15" s="8">
        <v>585250</v>
      </c>
      <c r="H15" s="9">
        <v>0</v>
      </c>
      <c r="I15" s="10">
        <v>0</v>
      </c>
      <c r="J15" s="15">
        <f ca="1">+$D$7-D15</f>
        <v>46</v>
      </c>
      <c r="K15" s="24">
        <f t="shared" ref="K15:K28" ca="1" si="0">+IF(($D$7-D15)&gt;365,$D$10,$D$9)</f>
        <v>0.35</v>
      </c>
      <c r="L15" s="24">
        <f>+$D$11</f>
        <v>3.7999999999999999E-2</v>
      </c>
      <c r="M15" s="24">
        <f ca="1">+K15+L15</f>
        <v>0.38799999999999996</v>
      </c>
      <c r="N15" s="20">
        <f t="shared" ref="N15:N28" ca="1" si="1">+H15*(K15+L15)</f>
        <v>0</v>
      </c>
      <c r="O15" s="24">
        <f t="shared" ref="O15:O28" ca="1" si="2">+I15*(1-(K15+L15))</f>
        <v>0</v>
      </c>
      <c r="P15" s="26">
        <f>+IF(($D$8-SUM($F$15:F15)+F15)&gt;0,IF($D$8-SUM($F$15:F15)&gt;0,F15,$D$8-SUM($F$15:F15)+F15),0)</f>
        <v>585250</v>
      </c>
      <c r="Q15" s="27">
        <f t="shared" ref="Q15:Q28" ca="1" si="3">+IF(P15=0,0,IF(P15=F15,N15,(P15/F15)*N15))</f>
        <v>0</v>
      </c>
      <c r="R15" s="15">
        <f>+ROUNDUP(P15/F15*E15,0)</f>
        <v>585250</v>
      </c>
    </row>
    <row r="16" spans="1:18" x14ac:dyDescent="0.25">
      <c r="B16" s="2" t="s">
        <v>22</v>
      </c>
      <c r="C16" s="2" t="s">
        <v>23</v>
      </c>
      <c r="D16" s="6">
        <v>45153</v>
      </c>
      <c r="E16" s="7">
        <v>2238.21</v>
      </c>
      <c r="F16" s="8">
        <v>2238.21</v>
      </c>
      <c r="G16" s="8">
        <v>2238.21</v>
      </c>
      <c r="H16" s="9">
        <v>0</v>
      </c>
      <c r="I16" s="10">
        <v>0</v>
      </c>
      <c r="J16" s="15">
        <f t="shared" ref="J16:J79" ca="1" si="4">+$D$7-D16</f>
        <v>20</v>
      </c>
      <c r="K16" s="24">
        <f t="shared" ca="1" si="0"/>
        <v>0.35</v>
      </c>
      <c r="L16" s="24">
        <f t="shared" ref="L16:L79" si="5">+$D$11</f>
        <v>3.7999999999999999E-2</v>
      </c>
      <c r="M16" s="24">
        <f t="shared" ref="M16:M28" ca="1" si="6">+K16+L16</f>
        <v>0.38799999999999996</v>
      </c>
      <c r="N16" s="20">
        <f t="shared" ca="1" si="1"/>
        <v>0</v>
      </c>
      <c r="O16" s="24">
        <f t="shared" ca="1" si="2"/>
        <v>0</v>
      </c>
      <c r="P16" s="26">
        <f>+IF(($D$8-SUM($F$15:F16)+F16)&gt;0,IF($D$8-SUM($F$15:F16)&gt;0,F16,$D$8-SUM($F$15:F16)+F16),0)</f>
        <v>2238.21</v>
      </c>
      <c r="Q16" s="27">
        <f t="shared" ca="1" si="3"/>
        <v>0</v>
      </c>
      <c r="R16" s="15">
        <f t="shared" ref="R16:R27" si="7">+ROUNDUP(P16/F16*E16,0)</f>
        <v>2239</v>
      </c>
    </row>
    <row r="17" spans="2:19" x14ac:dyDescent="0.25">
      <c r="B17" s="2" t="s">
        <v>24</v>
      </c>
      <c r="C17" s="2" t="s">
        <v>25</v>
      </c>
      <c r="D17" s="6">
        <v>44869</v>
      </c>
      <c r="E17" s="7">
        <v>15</v>
      </c>
      <c r="F17" s="8">
        <v>3578.85</v>
      </c>
      <c r="G17" s="8">
        <v>3120</v>
      </c>
      <c r="H17" s="9">
        <v>458.85</v>
      </c>
      <c r="I17" s="10">
        <v>0.14710000000000001</v>
      </c>
      <c r="J17" s="15">
        <f t="shared" ca="1" si="4"/>
        <v>304</v>
      </c>
      <c r="K17" s="24">
        <f t="shared" ca="1" si="0"/>
        <v>0.35</v>
      </c>
      <c r="L17" s="24">
        <f t="shared" si="5"/>
        <v>3.7999999999999999E-2</v>
      </c>
      <c r="M17" s="24">
        <f t="shared" ca="1" si="6"/>
        <v>0.38799999999999996</v>
      </c>
      <c r="N17" s="20">
        <f t="shared" ca="1" si="1"/>
        <v>178.03379999999999</v>
      </c>
      <c r="O17" s="24">
        <f t="shared" ca="1" si="2"/>
        <v>9.0025200000000014E-2</v>
      </c>
      <c r="P17" s="26">
        <f>+IF(($D$8-SUM($F$15:F17)+F17)&gt;0,IF($D$8-SUM($F$15:F17)&gt;0,F17,$D$8-SUM($F$15:F17)+F17),0)</f>
        <v>3578.85</v>
      </c>
      <c r="Q17" s="27">
        <f t="shared" ca="1" si="3"/>
        <v>178.03379999999999</v>
      </c>
      <c r="R17" s="15">
        <f t="shared" si="7"/>
        <v>15</v>
      </c>
    </row>
    <row r="18" spans="2:19" x14ac:dyDescent="0.25">
      <c r="B18" s="2" t="s">
        <v>12</v>
      </c>
      <c r="C18" s="2" t="s">
        <v>13</v>
      </c>
      <c r="D18" s="6">
        <v>44866</v>
      </c>
      <c r="E18" s="7">
        <v>50</v>
      </c>
      <c r="F18" s="8">
        <v>6663</v>
      </c>
      <c r="G18" s="8">
        <v>4812</v>
      </c>
      <c r="H18" s="9">
        <v>1851</v>
      </c>
      <c r="I18" s="10">
        <v>0.38469999999999999</v>
      </c>
      <c r="J18" s="15">
        <f t="shared" ca="1" si="4"/>
        <v>307</v>
      </c>
      <c r="K18" s="24">
        <f t="shared" ca="1" si="0"/>
        <v>0.35</v>
      </c>
      <c r="L18" s="24">
        <f t="shared" si="5"/>
        <v>3.7999999999999999E-2</v>
      </c>
      <c r="M18" s="24">
        <f t="shared" ca="1" si="6"/>
        <v>0.38799999999999996</v>
      </c>
      <c r="N18" s="20">
        <f t="shared" ca="1" si="1"/>
        <v>718.18799999999987</v>
      </c>
      <c r="O18" s="24">
        <f t="shared" ca="1" si="2"/>
        <v>0.23543640000000002</v>
      </c>
      <c r="P18" s="26">
        <f>+IF(($D$8-SUM($F$15:F18)+F18)&gt;0,IF($D$8-SUM($F$15:F18)&gt;0,F18,$D$8-SUM($F$15:F18)+F18),0)</f>
        <v>6663</v>
      </c>
      <c r="Q18" s="27">
        <f t="shared" ca="1" si="3"/>
        <v>718.18799999999987</v>
      </c>
      <c r="R18" s="15">
        <f t="shared" si="7"/>
        <v>50</v>
      </c>
    </row>
    <row r="19" spans="2:19" x14ac:dyDescent="0.25">
      <c r="B19" s="2" t="s">
        <v>18</v>
      </c>
      <c r="C19" s="2" t="s">
        <v>19</v>
      </c>
      <c r="D19" s="6">
        <v>44867</v>
      </c>
      <c r="E19" s="7">
        <v>40</v>
      </c>
      <c r="F19" s="8">
        <v>12919.2</v>
      </c>
      <c r="G19" s="8">
        <v>9000</v>
      </c>
      <c r="H19" s="9">
        <v>3919.2</v>
      </c>
      <c r="I19" s="10">
        <v>0.4355</v>
      </c>
      <c r="J19" s="15">
        <f t="shared" ca="1" si="4"/>
        <v>306</v>
      </c>
      <c r="K19" s="24">
        <f t="shared" ca="1" si="0"/>
        <v>0.35</v>
      </c>
      <c r="L19" s="24">
        <f t="shared" si="5"/>
        <v>3.7999999999999999E-2</v>
      </c>
      <c r="M19" s="24">
        <f t="shared" ca="1" si="6"/>
        <v>0.38799999999999996</v>
      </c>
      <c r="N19" s="20">
        <f t="shared" ca="1" si="1"/>
        <v>1520.6495999999997</v>
      </c>
      <c r="O19" s="24">
        <f t="shared" ca="1" si="2"/>
        <v>0.26652600000000004</v>
      </c>
      <c r="P19" s="26">
        <f>+IF(($D$8-SUM($F$15:F19)+F19)&gt;0,IF($D$8-SUM($F$15:F19)&gt;0,F19,$D$8-SUM($F$15:F19)+F19),0)</f>
        <v>12919.2</v>
      </c>
      <c r="Q19" s="27">
        <f t="shared" ca="1" si="3"/>
        <v>1520.6495999999997</v>
      </c>
      <c r="R19" s="15">
        <f t="shared" si="7"/>
        <v>40</v>
      </c>
    </row>
    <row r="20" spans="2:19" x14ac:dyDescent="0.25">
      <c r="B20" s="2" t="s">
        <v>14</v>
      </c>
      <c r="C20" s="2" t="s">
        <v>15</v>
      </c>
      <c r="D20" s="6">
        <v>44867</v>
      </c>
      <c r="E20" s="7">
        <v>25</v>
      </c>
      <c r="F20" s="8">
        <v>3267.25</v>
      </c>
      <c r="G20" s="8">
        <v>2242.13</v>
      </c>
      <c r="H20" s="9">
        <v>1025.1199999999999</v>
      </c>
      <c r="I20" s="10">
        <v>0.4572</v>
      </c>
      <c r="J20" s="15">
        <f t="shared" ca="1" si="4"/>
        <v>306</v>
      </c>
      <c r="K20" s="24">
        <f t="shared" ca="1" si="0"/>
        <v>0.35</v>
      </c>
      <c r="L20" s="24">
        <f t="shared" si="5"/>
        <v>3.7999999999999999E-2</v>
      </c>
      <c r="M20" s="24">
        <f t="shared" ca="1" si="6"/>
        <v>0.38799999999999996</v>
      </c>
      <c r="N20" s="20">
        <f t="shared" ca="1" si="1"/>
        <v>397.74655999999993</v>
      </c>
      <c r="O20" s="24">
        <f t="shared" ca="1" si="2"/>
        <v>0.27980640000000007</v>
      </c>
      <c r="P20" s="26">
        <f>+IF(($D$8-SUM($F$15:F20)+F20)&gt;0,IF($D$8-SUM($F$15:F20)&gt;0,F20,$D$8-SUM($F$15:F20)+F20),0)</f>
        <v>3267.25</v>
      </c>
      <c r="Q20" s="27">
        <f t="shared" ca="1" si="3"/>
        <v>397.74655999999993</v>
      </c>
      <c r="R20" s="15">
        <f t="shared" si="7"/>
        <v>25</v>
      </c>
    </row>
    <row r="21" spans="2:19" x14ac:dyDescent="0.25">
      <c r="B21" s="2" t="s">
        <v>12</v>
      </c>
      <c r="C21" s="2" t="s">
        <v>13</v>
      </c>
      <c r="D21" s="6">
        <v>44910</v>
      </c>
      <c r="E21" s="7">
        <v>50</v>
      </c>
      <c r="F21" s="8">
        <v>6663</v>
      </c>
      <c r="G21" s="8">
        <v>4414</v>
      </c>
      <c r="H21" s="9">
        <v>2249</v>
      </c>
      <c r="I21" s="10">
        <v>0.50949999999999995</v>
      </c>
      <c r="J21" s="15">
        <f t="shared" ca="1" si="4"/>
        <v>263</v>
      </c>
      <c r="K21" s="24">
        <f t="shared" ca="1" si="0"/>
        <v>0.35</v>
      </c>
      <c r="L21" s="24">
        <f t="shared" si="5"/>
        <v>3.7999999999999999E-2</v>
      </c>
      <c r="M21" s="24">
        <f t="shared" ca="1" si="6"/>
        <v>0.38799999999999996</v>
      </c>
      <c r="N21" s="20">
        <f t="shared" ca="1" si="1"/>
        <v>872.61199999999985</v>
      </c>
      <c r="O21" s="24">
        <f t="shared" ca="1" si="2"/>
        <v>0.31181400000000004</v>
      </c>
      <c r="P21" s="26">
        <f>+IF(($D$8-SUM($F$15:F21)+F21)&gt;0,IF($D$8-SUM($F$15:F21)&gt;0,F21,$D$8-SUM($F$15:F21)+F21),0)</f>
        <v>6663</v>
      </c>
      <c r="Q21" s="27">
        <f t="shared" ca="1" si="3"/>
        <v>872.61199999999985</v>
      </c>
      <c r="R21" s="15">
        <f t="shared" si="7"/>
        <v>50</v>
      </c>
    </row>
    <row r="22" spans="2:19" x14ac:dyDescent="0.25">
      <c r="B22" s="2" t="s">
        <v>24</v>
      </c>
      <c r="C22" s="2" t="s">
        <v>25</v>
      </c>
      <c r="D22" s="6">
        <v>44910</v>
      </c>
      <c r="E22" s="7">
        <v>8</v>
      </c>
      <c r="F22" s="8">
        <v>1908.72</v>
      </c>
      <c r="G22" s="8">
        <v>1261.2</v>
      </c>
      <c r="H22" s="9">
        <v>647.52</v>
      </c>
      <c r="I22" s="10">
        <v>0.51339999999999997</v>
      </c>
      <c r="J22" s="15">
        <f t="shared" ca="1" si="4"/>
        <v>263</v>
      </c>
      <c r="K22" s="24">
        <f t="shared" ca="1" si="0"/>
        <v>0.35</v>
      </c>
      <c r="L22" s="24">
        <f t="shared" si="5"/>
        <v>3.7999999999999999E-2</v>
      </c>
      <c r="M22" s="24">
        <f t="shared" ca="1" si="6"/>
        <v>0.38799999999999996</v>
      </c>
      <c r="N22" s="20">
        <f t="shared" ca="1" si="1"/>
        <v>251.23775999999995</v>
      </c>
      <c r="O22" s="24">
        <f t="shared" ca="1" si="2"/>
        <v>0.31420080000000006</v>
      </c>
      <c r="P22" s="26">
        <f>+IF(($D$8-SUM($F$15:F22)+F22)&gt;0,IF($D$8-SUM($F$15:F22)&gt;0,F22,$D$8-SUM($F$15:F22)+F22),0)</f>
        <v>1908.72</v>
      </c>
      <c r="Q22" s="27">
        <f t="shared" ca="1" si="3"/>
        <v>251.23775999999995</v>
      </c>
      <c r="R22" s="15">
        <f t="shared" si="7"/>
        <v>8</v>
      </c>
    </row>
    <row r="23" spans="2:19" x14ac:dyDescent="0.25">
      <c r="B23" s="2" t="s">
        <v>24</v>
      </c>
      <c r="C23" s="2" t="s">
        <v>25</v>
      </c>
      <c r="D23" s="6">
        <v>44910</v>
      </c>
      <c r="E23" s="7">
        <v>24</v>
      </c>
      <c r="F23" s="8">
        <v>5726.16</v>
      </c>
      <c r="G23" s="8">
        <v>3783.6</v>
      </c>
      <c r="H23" s="9">
        <v>1942.56</v>
      </c>
      <c r="I23" s="10">
        <v>0.51339999999999997</v>
      </c>
      <c r="J23" s="15">
        <f t="shared" ca="1" si="4"/>
        <v>263</v>
      </c>
      <c r="K23" s="24">
        <f t="shared" ca="1" si="0"/>
        <v>0.35</v>
      </c>
      <c r="L23" s="24">
        <f t="shared" si="5"/>
        <v>3.7999999999999999E-2</v>
      </c>
      <c r="M23" s="24">
        <f t="shared" ca="1" si="6"/>
        <v>0.38799999999999996</v>
      </c>
      <c r="N23" s="20">
        <f t="shared" ca="1" si="1"/>
        <v>753.71327999999994</v>
      </c>
      <c r="O23" s="24">
        <f t="shared" ca="1" si="2"/>
        <v>0.31420080000000006</v>
      </c>
      <c r="P23" s="26">
        <f>+IF(($D$8-SUM($F$15:F23)+F23)&gt;0,IF($D$8-SUM($F$15:F23)&gt;0,F23,$D$8-SUM($F$15:F23)+F23),0)</f>
        <v>5726.16</v>
      </c>
      <c r="Q23" s="27">
        <f t="shared" ca="1" si="3"/>
        <v>753.71327999999994</v>
      </c>
      <c r="R23" s="15">
        <f t="shared" si="7"/>
        <v>24</v>
      </c>
      <c r="S23" s="28"/>
    </row>
    <row r="24" spans="2:19" x14ac:dyDescent="0.25">
      <c r="B24" s="2" t="s">
        <v>24</v>
      </c>
      <c r="C24" s="2" t="s">
        <v>25</v>
      </c>
      <c r="D24" s="6">
        <v>44915</v>
      </c>
      <c r="E24" s="7">
        <v>26</v>
      </c>
      <c r="F24" s="8">
        <v>6203.34</v>
      </c>
      <c r="G24" s="8">
        <v>3684.87</v>
      </c>
      <c r="H24" s="9">
        <v>2518.4699999999998</v>
      </c>
      <c r="I24" s="10">
        <v>0.6835</v>
      </c>
      <c r="J24" s="15">
        <f t="shared" ca="1" si="4"/>
        <v>258</v>
      </c>
      <c r="K24" s="24">
        <f t="shared" ca="1" si="0"/>
        <v>0.35</v>
      </c>
      <c r="L24" s="24">
        <f t="shared" si="5"/>
        <v>3.7999999999999999E-2</v>
      </c>
      <c r="M24" s="24">
        <f t="shared" ca="1" si="6"/>
        <v>0.38799999999999996</v>
      </c>
      <c r="N24" s="20">
        <f t="shared" ca="1" si="1"/>
        <v>977.16635999999983</v>
      </c>
      <c r="O24" s="24">
        <f t="shared" ca="1" si="2"/>
        <v>0.41830200000000006</v>
      </c>
      <c r="P24" s="26">
        <f>+IF(($D$8-SUM($F$15:F24)+F24)&gt;0,IF($D$8-SUM($F$15:F24)&gt;0,F24,$D$8-SUM($F$15:F24)+F24),0)</f>
        <v>6203.34</v>
      </c>
      <c r="Q24" s="27">
        <f t="shared" ca="1" si="3"/>
        <v>977.16635999999983</v>
      </c>
      <c r="R24" s="15">
        <f t="shared" si="7"/>
        <v>26</v>
      </c>
    </row>
    <row r="25" spans="2:19" x14ac:dyDescent="0.25">
      <c r="B25" s="2" t="s">
        <v>24</v>
      </c>
      <c r="C25" s="2" t="s">
        <v>25</v>
      </c>
      <c r="D25" s="6">
        <v>44936</v>
      </c>
      <c r="E25" s="7">
        <v>35</v>
      </c>
      <c r="F25" s="8">
        <v>8350.65</v>
      </c>
      <c r="G25" s="8">
        <v>4130</v>
      </c>
      <c r="H25" s="9">
        <v>4220.6499999999996</v>
      </c>
      <c r="I25" s="10">
        <v>1.0219</v>
      </c>
      <c r="J25" s="15">
        <f t="shared" ca="1" si="4"/>
        <v>237</v>
      </c>
      <c r="K25" s="24">
        <f t="shared" ca="1" si="0"/>
        <v>0.35</v>
      </c>
      <c r="L25" s="24">
        <f t="shared" si="5"/>
        <v>3.7999999999999999E-2</v>
      </c>
      <c r="M25" s="24">
        <f t="shared" ca="1" si="6"/>
        <v>0.38799999999999996</v>
      </c>
      <c r="N25" s="20">
        <f t="shared" ca="1" si="1"/>
        <v>1637.6121999999996</v>
      </c>
      <c r="O25" s="24">
        <f t="shared" ca="1" si="2"/>
        <v>0.62540280000000015</v>
      </c>
      <c r="P25" s="26">
        <f>+IF(($D$8-SUM($F$15:F25)+F25)&gt;0,IF($D$8-SUM($F$15:F25)&gt;0,F25,$D$8-SUM($F$15:F25)+F25),0)</f>
        <v>8350.65</v>
      </c>
      <c r="Q25" s="27">
        <f t="shared" ca="1" si="3"/>
        <v>1637.6121999999996</v>
      </c>
      <c r="R25" s="15">
        <f t="shared" si="7"/>
        <v>35</v>
      </c>
    </row>
    <row r="26" spans="2:19" x14ac:dyDescent="0.25">
      <c r="B26" s="2" t="s">
        <v>16</v>
      </c>
      <c r="C26" s="2" t="s">
        <v>17</v>
      </c>
      <c r="D26" s="6">
        <v>44840</v>
      </c>
      <c r="E26" s="7">
        <v>10</v>
      </c>
      <c r="F26" s="8">
        <v>2855</v>
      </c>
      <c r="G26" s="8">
        <v>1394.38</v>
      </c>
      <c r="H26" s="9">
        <v>1460.62</v>
      </c>
      <c r="I26" s="10">
        <v>1.0475000000000001</v>
      </c>
      <c r="J26" s="15">
        <f t="shared" ca="1" si="4"/>
        <v>333</v>
      </c>
      <c r="K26" s="24">
        <f t="shared" ca="1" si="0"/>
        <v>0.35</v>
      </c>
      <c r="L26" s="24">
        <f t="shared" si="5"/>
        <v>3.7999999999999999E-2</v>
      </c>
      <c r="M26" s="24">
        <f t="shared" ca="1" si="6"/>
        <v>0.38799999999999996</v>
      </c>
      <c r="N26" s="20">
        <f t="shared" ca="1" si="1"/>
        <v>566.72055999999986</v>
      </c>
      <c r="O26" s="24">
        <f t="shared" ca="1" si="2"/>
        <v>0.64107000000000014</v>
      </c>
      <c r="P26" s="26">
        <f>+IF(($D$8-SUM($F$15:F26)+F26)&gt;0,IF($D$8-SUM($F$15:F26)&gt;0,F26,$D$8-SUM($F$15:F26)+F26),0)</f>
        <v>2231.6200000001118</v>
      </c>
      <c r="Q26" s="27">
        <f t="shared" ca="1" si="3"/>
        <v>442.97896185893626</v>
      </c>
      <c r="R26" s="15">
        <f t="shared" si="7"/>
        <v>8</v>
      </c>
      <c r="S26" s="28"/>
    </row>
    <row r="27" spans="2:19" x14ac:dyDescent="0.25">
      <c r="B27" s="2" t="s">
        <v>16</v>
      </c>
      <c r="C27" s="2" t="s">
        <v>17</v>
      </c>
      <c r="D27" s="6">
        <v>44861</v>
      </c>
      <c r="E27" s="7">
        <v>25</v>
      </c>
      <c r="F27" s="8">
        <v>7137.5</v>
      </c>
      <c r="G27" s="8">
        <v>2450</v>
      </c>
      <c r="H27" s="9">
        <v>4687.5</v>
      </c>
      <c r="I27" s="10">
        <v>1.9133</v>
      </c>
      <c r="J27" s="15">
        <f t="shared" ca="1" si="4"/>
        <v>312</v>
      </c>
      <c r="K27" s="24">
        <f t="shared" ca="1" si="0"/>
        <v>0.35</v>
      </c>
      <c r="L27" s="24">
        <f t="shared" si="5"/>
        <v>3.7999999999999999E-2</v>
      </c>
      <c r="M27" s="24">
        <f t="shared" ca="1" si="6"/>
        <v>0.38799999999999996</v>
      </c>
      <c r="N27" s="20">
        <f t="shared" ca="1" si="1"/>
        <v>1818.7499999999998</v>
      </c>
      <c r="O27" s="24">
        <f t="shared" ca="1" si="2"/>
        <v>1.1709396000000001</v>
      </c>
      <c r="P27" s="26">
        <f>+IF(($D$8-SUM($F$15:F27)+F27)&gt;0,IF($D$8-SUM($F$15:F27)&gt;0,F27,$D$8-SUM($F$15:F27)+F27),0)</f>
        <v>0</v>
      </c>
      <c r="Q27" s="27">
        <f t="shared" si="3"/>
        <v>0</v>
      </c>
      <c r="R27" s="15">
        <f t="shared" si="7"/>
        <v>0</v>
      </c>
    </row>
    <row r="28" spans="2:19" x14ac:dyDescent="0.25">
      <c r="B28" s="2" t="s">
        <v>20</v>
      </c>
      <c r="C28" s="2" t="s">
        <v>21</v>
      </c>
      <c r="D28" s="6">
        <v>44867</v>
      </c>
      <c r="E28" s="7">
        <v>15</v>
      </c>
      <c r="F28" s="8">
        <v>6902.7</v>
      </c>
      <c r="G28" s="8">
        <v>2031.45</v>
      </c>
      <c r="H28" s="9">
        <v>4871.25</v>
      </c>
      <c r="I28" s="10">
        <v>2.3978999999999999</v>
      </c>
      <c r="J28" s="15">
        <f t="shared" ca="1" si="4"/>
        <v>306</v>
      </c>
      <c r="K28" s="24">
        <f t="shared" ca="1" si="0"/>
        <v>0.35</v>
      </c>
      <c r="L28" s="24">
        <f t="shared" si="5"/>
        <v>3.7999999999999999E-2</v>
      </c>
      <c r="M28" s="24">
        <f t="shared" ca="1" si="6"/>
        <v>0.38799999999999996</v>
      </c>
      <c r="N28" s="20">
        <f t="shared" ca="1" si="1"/>
        <v>1890.0449999999998</v>
      </c>
      <c r="O28" s="24">
        <f t="shared" ca="1" si="2"/>
        <v>1.4675148000000002</v>
      </c>
      <c r="P28" s="26">
        <f>+IF(($D$8-SUM($F$15:F28)+F28)&gt;0,IF($D$8-SUM($F$15:F28)&gt;0,F28,$D$8-SUM($F$15:F28)+F28),0)</f>
        <v>0</v>
      </c>
      <c r="Q28" s="27">
        <f t="shared" si="3"/>
        <v>0</v>
      </c>
      <c r="R28" s="15">
        <f>+ROUNDUP(P28/F28*E28,0)</f>
        <v>0</v>
      </c>
    </row>
    <row r="29" spans="2:19" x14ac:dyDescent="0.25">
      <c r="J29" s="15">
        <f t="shared" ca="1" si="4"/>
        <v>45173</v>
      </c>
      <c r="K29" s="24">
        <f ca="1">+IF(($D$7-D29)&gt;365,$D$10,$D$9)</f>
        <v>0.2</v>
      </c>
      <c r="L29" s="24">
        <f t="shared" si="5"/>
        <v>3.7999999999999999E-2</v>
      </c>
      <c r="M29" s="24">
        <f t="shared" ref="M29:M92" ca="1" si="8">+K29+L29</f>
        <v>0.23800000000000002</v>
      </c>
      <c r="N29" s="20">
        <f t="shared" ref="N29:N92" ca="1" si="9">+H29*(K29+L29)</f>
        <v>0</v>
      </c>
      <c r="O29" s="24">
        <f t="shared" ref="O29:O92" ca="1" si="10">+I29*(1-(K29+L29))</f>
        <v>0</v>
      </c>
      <c r="P29" s="26">
        <f>+IF(($D$8-SUM($F$15:F29)+F29)&gt;0,IF($D$8-SUM($F$15:F29)&gt;0,F29,$D$8-SUM($F$15:F29)+F29),0)</f>
        <v>0</v>
      </c>
      <c r="Q29" s="27">
        <f t="shared" ref="Q29:Q92" si="11">+IF(P29=0,0,IF(P29=F29,N29,(P29/F29)*N29))</f>
        <v>0</v>
      </c>
      <c r="R29" s="15" t="e">
        <f>+ROUNDUP(P29/F29*E29,0)</f>
        <v>#DIV/0!</v>
      </c>
    </row>
    <row r="30" spans="2:19" x14ac:dyDescent="0.25">
      <c r="J30" s="15">
        <f t="shared" ca="1" si="4"/>
        <v>45173</v>
      </c>
      <c r="K30" s="24">
        <f t="shared" ref="K30:K92" ca="1" si="12">+IF(($D$7-D30)&gt;365,$D$10,$D$9)</f>
        <v>0.2</v>
      </c>
      <c r="L30" s="24">
        <f t="shared" si="5"/>
        <v>3.7999999999999999E-2</v>
      </c>
      <c r="M30" s="24">
        <f t="shared" ca="1" si="8"/>
        <v>0.23800000000000002</v>
      </c>
      <c r="N30" s="20">
        <f t="shared" ca="1" si="9"/>
        <v>0</v>
      </c>
      <c r="O30" s="24">
        <f t="shared" ca="1" si="10"/>
        <v>0</v>
      </c>
      <c r="P30" s="26">
        <f>+IF(($D$8-SUM($F$15:F30)+F30)&gt;0,IF($D$8-SUM($F$15:F30)&gt;0,F30,$D$8-SUM($F$15:F30)+F30),0)</f>
        <v>0</v>
      </c>
      <c r="Q30" s="27">
        <f t="shared" si="11"/>
        <v>0</v>
      </c>
      <c r="R30" s="15" t="e">
        <f t="shared" ref="R30:R92" si="13">+ROUNDUP(P30/F30*E30,0)</f>
        <v>#DIV/0!</v>
      </c>
    </row>
    <row r="31" spans="2:19" x14ac:dyDescent="0.25">
      <c r="J31" s="15">
        <f t="shared" ca="1" si="4"/>
        <v>45173</v>
      </c>
      <c r="K31" s="24">
        <f t="shared" ca="1" si="12"/>
        <v>0.2</v>
      </c>
      <c r="L31" s="24">
        <f t="shared" si="5"/>
        <v>3.7999999999999999E-2</v>
      </c>
      <c r="M31" s="24">
        <f t="shared" ca="1" si="8"/>
        <v>0.23800000000000002</v>
      </c>
      <c r="N31" s="20">
        <f t="shared" ca="1" si="9"/>
        <v>0</v>
      </c>
      <c r="O31" s="24">
        <f t="shared" ca="1" si="10"/>
        <v>0</v>
      </c>
      <c r="P31" s="26">
        <f>+IF(($D$8-SUM($F$15:F31)+F31)&gt;0,IF($D$8-SUM($F$15:F31)&gt;0,F31,$D$8-SUM($F$15:F31)+F31),0)</f>
        <v>0</v>
      </c>
      <c r="Q31" s="27">
        <f t="shared" si="11"/>
        <v>0</v>
      </c>
      <c r="R31" s="15" t="e">
        <f t="shared" si="13"/>
        <v>#DIV/0!</v>
      </c>
    </row>
    <row r="32" spans="2:19" x14ac:dyDescent="0.25">
      <c r="J32" s="15">
        <f t="shared" ca="1" si="4"/>
        <v>45173</v>
      </c>
      <c r="K32" s="24">
        <f t="shared" ca="1" si="12"/>
        <v>0.2</v>
      </c>
      <c r="L32" s="24">
        <f t="shared" si="5"/>
        <v>3.7999999999999999E-2</v>
      </c>
      <c r="M32" s="24">
        <f t="shared" ca="1" si="8"/>
        <v>0.23800000000000002</v>
      </c>
      <c r="N32" s="20">
        <f t="shared" ca="1" si="9"/>
        <v>0</v>
      </c>
      <c r="O32" s="24">
        <f t="shared" ca="1" si="10"/>
        <v>0</v>
      </c>
      <c r="P32" s="26">
        <f>+IF(($D$8-SUM($F$15:F32)+F32)&gt;0,IF($D$8-SUM($F$15:F32)&gt;0,F32,$D$8-SUM($F$15:F32)+F32),0)</f>
        <v>0</v>
      </c>
      <c r="Q32" s="27">
        <f t="shared" si="11"/>
        <v>0</v>
      </c>
      <c r="R32" s="15" t="e">
        <f t="shared" si="13"/>
        <v>#DIV/0!</v>
      </c>
    </row>
    <row r="33" spans="10:18" x14ac:dyDescent="0.25">
      <c r="J33" s="15">
        <f t="shared" ca="1" si="4"/>
        <v>45173</v>
      </c>
      <c r="K33" s="24">
        <f t="shared" ca="1" si="12"/>
        <v>0.2</v>
      </c>
      <c r="L33" s="24">
        <f t="shared" si="5"/>
        <v>3.7999999999999999E-2</v>
      </c>
      <c r="M33" s="24">
        <f t="shared" ca="1" si="8"/>
        <v>0.23800000000000002</v>
      </c>
      <c r="N33" s="20">
        <f t="shared" ca="1" si="9"/>
        <v>0</v>
      </c>
      <c r="O33" s="24">
        <f t="shared" ca="1" si="10"/>
        <v>0</v>
      </c>
      <c r="P33" s="26">
        <f>+IF(($D$8-SUM($F$15:F33)+F33)&gt;0,IF($D$8-SUM($F$15:F33)&gt;0,F33,$D$8-SUM($F$15:F33)+F33),0)</f>
        <v>0</v>
      </c>
      <c r="Q33" s="27">
        <f t="shared" si="11"/>
        <v>0</v>
      </c>
      <c r="R33" s="15" t="e">
        <f t="shared" si="13"/>
        <v>#DIV/0!</v>
      </c>
    </row>
    <row r="34" spans="10:18" x14ac:dyDescent="0.25">
      <c r="J34" s="15">
        <f t="shared" ca="1" si="4"/>
        <v>45173</v>
      </c>
      <c r="K34" s="24">
        <f t="shared" ca="1" si="12"/>
        <v>0.2</v>
      </c>
      <c r="L34" s="24">
        <f t="shared" si="5"/>
        <v>3.7999999999999999E-2</v>
      </c>
      <c r="M34" s="24">
        <f t="shared" ca="1" si="8"/>
        <v>0.23800000000000002</v>
      </c>
      <c r="N34" s="20">
        <f t="shared" ca="1" si="9"/>
        <v>0</v>
      </c>
      <c r="O34" s="24">
        <f t="shared" ca="1" si="10"/>
        <v>0</v>
      </c>
      <c r="P34" s="26">
        <f>+IF(($D$8-SUM($F$15:F34)+F34)&gt;0,IF($D$8-SUM($F$15:F34)&gt;0,F34,$D$8-SUM($F$15:F34)+F34),0)</f>
        <v>0</v>
      </c>
      <c r="Q34" s="27">
        <f t="shared" si="11"/>
        <v>0</v>
      </c>
      <c r="R34" s="15" t="e">
        <f t="shared" si="13"/>
        <v>#DIV/0!</v>
      </c>
    </row>
    <row r="35" spans="10:18" x14ac:dyDescent="0.25">
      <c r="J35" s="15">
        <f t="shared" ca="1" si="4"/>
        <v>45173</v>
      </c>
      <c r="K35" s="24">
        <f t="shared" ca="1" si="12"/>
        <v>0.2</v>
      </c>
      <c r="L35" s="24">
        <f t="shared" si="5"/>
        <v>3.7999999999999999E-2</v>
      </c>
      <c r="M35" s="24">
        <f t="shared" ca="1" si="8"/>
        <v>0.23800000000000002</v>
      </c>
      <c r="N35" s="20">
        <f t="shared" ca="1" si="9"/>
        <v>0</v>
      </c>
      <c r="O35" s="24">
        <f t="shared" ca="1" si="10"/>
        <v>0</v>
      </c>
      <c r="P35" s="26">
        <f>+IF(($D$8-SUM($F$15:F35)+F35)&gt;0,IF($D$8-SUM($F$15:F35)&gt;0,F35,$D$8-SUM($F$15:F35)+F35),0)</f>
        <v>0</v>
      </c>
      <c r="Q35" s="27">
        <f t="shared" si="11"/>
        <v>0</v>
      </c>
      <c r="R35" s="15" t="e">
        <f t="shared" si="13"/>
        <v>#DIV/0!</v>
      </c>
    </row>
    <row r="36" spans="10:18" x14ac:dyDescent="0.25">
      <c r="J36" s="15">
        <f t="shared" ca="1" si="4"/>
        <v>45173</v>
      </c>
      <c r="K36" s="24">
        <f t="shared" ca="1" si="12"/>
        <v>0.2</v>
      </c>
      <c r="L36" s="24">
        <f t="shared" si="5"/>
        <v>3.7999999999999999E-2</v>
      </c>
      <c r="M36" s="24">
        <f t="shared" ca="1" si="8"/>
        <v>0.23800000000000002</v>
      </c>
      <c r="N36" s="20">
        <f t="shared" ca="1" si="9"/>
        <v>0</v>
      </c>
      <c r="O36" s="24">
        <f t="shared" ca="1" si="10"/>
        <v>0</v>
      </c>
      <c r="P36" s="26">
        <f>+IF(($D$8-SUM($F$15:F36)+F36)&gt;0,IF($D$8-SUM($F$15:F36)&gt;0,F36,$D$8-SUM($F$15:F36)+F36),0)</f>
        <v>0</v>
      </c>
      <c r="Q36" s="27">
        <f t="shared" si="11"/>
        <v>0</v>
      </c>
      <c r="R36" s="15" t="e">
        <f t="shared" si="13"/>
        <v>#DIV/0!</v>
      </c>
    </row>
    <row r="37" spans="10:18" x14ac:dyDescent="0.25">
      <c r="J37" s="15">
        <f t="shared" ca="1" si="4"/>
        <v>45173</v>
      </c>
      <c r="K37" s="24">
        <f t="shared" ca="1" si="12"/>
        <v>0.2</v>
      </c>
      <c r="L37" s="24">
        <f t="shared" si="5"/>
        <v>3.7999999999999999E-2</v>
      </c>
      <c r="M37" s="24">
        <f t="shared" ca="1" si="8"/>
        <v>0.23800000000000002</v>
      </c>
      <c r="N37" s="20">
        <f t="shared" ca="1" si="9"/>
        <v>0</v>
      </c>
      <c r="O37" s="24">
        <f t="shared" ca="1" si="10"/>
        <v>0</v>
      </c>
      <c r="P37" s="26">
        <f>+IF(($D$8-SUM($F$15:F37)+F37)&gt;0,IF($D$8-SUM($F$15:F37)&gt;0,F37,$D$8-SUM($F$15:F37)+F37),0)</f>
        <v>0</v>
      </c>
      <c r="Q37" s="27">
        <f t="shared" si="11"/>
        <v>0</v>
      </c>
      <c r="R37" s="15" t="e">
        <f t="shared" si="13"/>
        <v>#DIV/0!</v>
      </c>
    </row>
    <row r="38" spans="10:18" x14ac:dyDescent="0.25">
      <c r="J38" s="15">
        <f t="shared" ca="1" si="4"/>
        <v>45173</v>
      </c>
      <c r="K38" s="24">
        <f t="shared" ca="1" si="12"/>
        <v>0.2</v>
      </c>
      <c r="L38" s="24">
        <f t="shared" si="5"/>
        <v>3.7999999999999999E-2</v>
      </c>
      <c r="M38" s="24">
        <f t="shared" ca="1" si="8"/>
        <v>0.23800000000000002</v>
      </c>
      <c r="N38" s="20">
        <f t="shared" ca="1" si="9"/>
        <v>0</v>
      </c>
      <c r="O38" s="24">
        <f t="shared" ca="1" si="10"/>
        <v>0</v>
      </c>
      <c r="P38" s="26">
        <f>+IF(($D$8-SUM($F$15:F38)+F38)&gt;0,IF($D$8-SUM($F$15:F38)&gt;0,F38,$D$8-SUM($F$15:F38)+F38),0)</f>
        <v>0</v>
      </c>
      <c r="Q38" s="27">
        <f t="shared" si="11"/>
        <v>0</v>
      </c>
      <c r="R38" s="15" t="e">
        <f t="shared" si="13"/>
        <v>#DIV/0!</v>
      </c>
    </row>
    <row r="39" spans="10:18" x14ac:dyDescent="0.25">
      <c r="J39" s="15">
        <f t="shared" ca="1" si="4"/>
        <v>45173</v>
      </c>
      <c r="K39" s="24">
        <f t="shared" ca="1" si="12"/>
        <v>0.2</v>
      </c>
      <c r="L39" s="24">
        <f t="shared" si="5"/>
        <v>3.7999999999999999E-2</v>
      </c>
      <c r="M39" s="24">
        <f t="shared" ca="1" si="8"/>
        <v>0.23800000000000002</v>
      </c>
      <c r="N39" s="20">
        <f t="shared" ca="1" si="9"/>
        <v>0</v>
      </c>
      <c r="O39" s="24">
        <f t="shared" ca="1" si="10"/>
        <v>0</v>
      </c>
      <c r="P39" s="26">
        <f>+IF(($D$8-SUM($F$15:F39)+F39)&gt;0,IF($D$8-SUM($F$15:F39)&gt;0,F39,$D$8-SUM($F$15:F39)+F39),0)</f>
        <v>0</v>
      </c>
      <c r="Q39" s="27">
        <f t="shared" si="11"/>
        <v>0</v>
      </c>
      <c r="R39" s="15" t="e">
        <f t="shared" si="13"/>
        <v>#DIV/0!</v>
      </c>
    </row>
    <row r="40" spans="10:18" x14ac:dyDescent="0.25">
      <c r="J40" s="15">
        <f t="shared" ca="1" si="4"/>
        <v>45173</v>
      </c>
      <c r="K40" s="24">
        <f t="shared" ca="1" si="12"/>
        <v>0.2</v>
      </c>
      <c r="L40" s="24">
        <f t="shared" si="5"/>
        <v>3.7999999999999999E-2</v>
      </c>
      <c r="M40" s="24">
        <f t="shared" ca="1" si="8"/>
        <v>0.23800000000000002</v>
      </c>
      <c r="N40" s="20">
        <f t="shared" ca="1" si="9"/>
        <v>0</v>
      </c>
      <c r="O40" s="24">
        <f t="shared" ca="1" si="10"/>
        <v>0</v>
      </c>
      <c r="P40" s="26">
        <f>+IF(($D$8-SUM($F$15:F40)+F40)&gt;0,IF($D$8-SUM($F$15:F40)&gt;0,F40,$D$8-SUM($F$15:F40)+F40),0)</f>
        <v>0</v>
      </c>
      <c r="Q40" s="27">
        <f t="shared" si="11"/>
        <v>0</v>
      </c>
      <c r="R40" s="15" t="e">
        <f t="shared" si="13"/>
        <v>#DIV/0!</v>
      </c>
    </row>
    <row r="41" spans="10:18" x14ac:dyDescent="0.25">
      <c r="J41" s="15">
        <f t="shared" ca="1" si="4"/>
        <v>45173</v>
      </c>
      <c r="K41" s="24">
        <f t="shared" ca="1" si="12"/>
        <v>0.2</v>
      </c>
      <c r="L41" s="24">
        <f t="shared" si="5"/>
        <v>3.7999999999999999E-2</v>
      </c>
      <c r="M41" s="24">
        <f t="shared" ca="1" si="8"/>
        <v>0.23800000000000002</v>
      </c>
      <c r="N41" s="20">
        <f t="shared" ca="1" si="9"/>
        <v>0</v>
      </c>
      <c r="O41" s="24">
        <f t="shared" ca="1" si="10"/>
        <v>0</v>
      </c>
      <c r="P41" s="26">
        <f>+IF(($D$8-SUM($F$15:F41)+F41)&gt;0,IF($D$8-SUM($F$15:F41)&gt;0,F41,$D$8-SUM($F$15:F41)+F41),0)</f>
        <v>0</v>
      </c>
      <c r="Q41" s="27">
        <f t="shared" si="11"/>
        <v>0</v>
      </c>
      <c r="R41" s="15" t="e">
        <f t="shared" si="13"/>
        <v>#DIV/0!</v>
      </c>
    </row>
    <row r="42" spans="10:18" x14ac:dyDescent="0.25">
      <c r="J42" s="15">
        <f t="shared" ca="1" si="4"/>
        <v>45173</v>
      </c>
      <c r="K42" s="24">
        <f t="shared" ca="1" si="12"/>
        <v>0.2</v>
      </c>
      <c r="L42" s="24">
        <f t="shared" si="5"/>
        <v>3.7999999999999999E-2</v>
      </c>
      <c r="M42" s="24">
        <f t="shared" ca="1" si="8"/>
        <v>0.23800000000000002</v>
      </c>
      <c r="N42" s="20">
        <f t="shared" ca="1" si="9"/>
        <v>0</v>
      </c>
      <c r="O42" s="24">
        <f t="shared" ca="1" si="10"/>
        <v>0</v>
      </c>
      <c r="P42" s="26">
        <f>+IF(($D$8-SUM($F$15:F42)+F42)&gt;0,IF($D$8-SUM($F$15:F42)&gt;0,F42,$D$8-SUM($F$15:F42)+F42),0)</f>
        <v>0</v>
      </c>
      <c r="Q42" s="27">
        <f t="shared" si="11"/>
        <v>0</v>
      </c>
      <c r="R42" s="15" t="e">
        <f t="shared" si="13"/>
        <v>#DIV/0!</v>
      </c>
    </row>
    <row r="43" spans="10:18" x14ac:dyDescent="0.25">
      <c r="J43" s="15">
        <f t="shared" ca="1" si="4"/>
        <v>45173</v>
      </c>
      <c r="K43" s="24">
        <f t="shared" ca="1" si="12"/>
        <v>0.2</v>
      </c>
      <c r="L43" s="24">
        <f t="shared" si="5"/>
        <v>3.7999999999999999E-2</v>
      </c>
      <c r="M43" s="24">
        <f t="shared" ca="1" si="8"/>
        <v>0.23800000000000002</v>
      </c>
      <c r="N43" s="20">
        <f t="shared" ca="1" si="9"/>
        <v>0</v>
      </c>
      <c r="O43" s="24">
        <f t="shared" ca="1" si="10"/>
        <v>0</v>
      </c>
      <c r="P43" s="26">
        <f>+IF(($D$8-SUM($F$15:F43)+F43)&gt;0,IF($D$8-SUM($F$15:F43)&gt;0,F43,$D$8-SUM($F$15:F43)+F43),0)</f>
        <v>0</v>
      </c>
      <c r="Q43" s="27">
        <f t="shared" si="11"/>
        <v>0</v>
      </c>
      <c r="R43" s="15" t="e">
        <f t="shared" si="13"/>
        <v>#DIV/0!</v>
      </c>
    </row>
    <row r="44" spans="10:18" x14ac:dyDescent="0.25">
      <c r="J44" s="15">
        <f t="shared" ca="1" si="4"/>
        <v>45173</v>
      </c>
      <c r="K44" s="24">
        <f t="shared" ca="1" si="12"/>
        <v>0.2</v>
      </c>
      <c r="L44" s="24">
        <f t="shared" si="5"/>
        <v>3.7999999999999999E-2</v>
      </c>
      <c r="M44" s="24">
        <f t="shared" ca="1" si="8"/>
        <v>0.23800000000000002</v>
      </c>
      <c r="N44" s="20">
        <f t="shared" ca="1" si="9"/>
        <v>0</v>
      </c>
      <c r="O44" s="24">
        <f t="shared" ca="1" si="10"/>
        <v>0</v>
      </c>
      <c r="P44" s="26">
        <f>+IF(($D$8-SUM($F$15:F44)+F44)&gt;0,IF($D$8-SUM($F$15:F44)&gt;0,F44,$D$8-SUM($F$15:F44)+F44),0)</f>
        <v>0</v>
      </c>
      <c r="Q44" s="27">
        <f t="shared" si="11"/>
        <v>0</v>
      </c>
      <c r="R44" s="15" t="e">
        <f t="shared" si="13"/>
        <v>#DIV/0!</v>
      </c>
    </row>
    <row r="45" spans="10:18" x14ac:dyDescent="0.25">
      <c r="J45" s="15">
        <f t="shared" ca="1" si="4"/>
        <v>45173</v>
      </c>
      <c r="K45" s="24">
        <f t="shared" ca="1" si="12"/>
        <v>0.2</v>
      </c>
      <c r="L45" s="24">
        <f t="shared" si="5"/>
        <v>3.7999999999999999E-2</v>
      </c>
      <c r="M45" s="24">
        <f t="shared" ca="1" si="8"/>
        <v>0.23800000000000002</v>
      </c>
      <c r="N45" s="20">
        <f t="shared" ca="1" si="9"/>
        <v>0</v>
      </c>
      <c r="O45" s="24">
        <f t="shared" ca="1" si="10"/>
        <v>0</v>
      </c>
      <c r="P45" s="26">
        <f>+IF(($D$8-SUM($F$15:F45)+F45)&gt;0,IF($D$8-SUM($F$15:F45)&gt;0,F45,$D$8-SUM($F$15:F45)+F45),0)</f>
        <v>0</v>
      </c>
      <c r="Q45" s="27">
        <f t="shared" si="11"/>
        <v>0</v>
      </c>
      <c r="R45" s="15" t="e">
        <f t="shared" si="13"/>
        <v>#DIV/0!</v>
      </c>
    </row>
    <row r="46" spans="10:18" x14ac:dyDescent="0.25">
      <c r="J46" s="15">
        <f t="shared" ca="1" si="4"/>
        <v>45173</v>
      </c>
      <c r="K46" s="24">
        <f t="shared" ca="1" si="12"/>
        <v>0.2</v>
      </c>
      <c r="L46" s="24">
        <f t="shared" si="5"/>
        <v>3.7999999999999999E-2</v>
      </c>
      <c r="M46" s="24">
        <f t="shared" ca="1" si="8"/>
        <v>0.23800000000000002</v>
      </c>
      <c r="N46" s="20">
        <f t="shared" ca="1" si="9"/>
        <v>0</v>
      </c>
      <c r="O46" s="24">
        <f t="shared" ca="1" si="10"/>
        <v>0</v>
      </c>
      <c r="P46" s="26">
        <f>+IF(($D$8-SUM($F$15:F46)+F46)&gt;0,IF($D$8-SUM($F$15:F46)&gt;0,F46,$D$8-SUM($F$15:F46)+F46),0)</f>
        <v>0</v>
      </c>
      <c r="Q46" s="27">
        <f t="shared" si="11"/>
        <v>0</v>
      </c>
      <c r="R46" s="15" t="e">
        <f t="shared" si="13"/>
        <v>#DIV/0!</v>
      </c>
    </row>
    <row r="47" spans="10:18" x14ac:dyDescent="0.25">
      <c r="J47" s="15">
        <f t="shared" ca="1" si="4"/>
        <v>45173</v>
      </c>
      <c r="K47" s="24">
        <f t="shared" ca="1" si="12"/>
        <v>0.2</v>
      </c>
      <c r="L47" s="24">
        <f t="shared" si="5"/>
        <v>3.7999999999999999E-2</v>
      </c>
      <c r="M47" s="24">
        <f t="shared" ca="1" si="8"/>
        <v>0.23800000000000002</v>
      </c>
      <c r="N47" s="20">
        <f t="shared" ca="1" si="9"/>
        <v>0</v>
      </c>
      <c r="O47" s="24">
        <f t="shared" ca="1" si="10"/>
        <v>0</v>
      </c>
      <c r="P47" s="26">
        <f>+IF(($D$8-SUM($F$15:F47)+F47)&gt;0,IF($D$8-SUM($F$15:F47)&gt;0,F47,$D$8-SUM($F$15:F47)+F47),0)</f>
        <v>0</v>
      </c>
      <c r="Q47" s="27">
        <f t="shared" si="11"/>
        <v>0</v>
      </c>
      <c r="R47" s="15" t="e">
        <f t="shared" si="13"/>
        <v>#DIV/0!</v>
      </c>
    </row>
    <row r="48" spans="10:18" x14ac:dyDescent="0.25">
      <c r="J48" s="15">
        <f t="shared" ca="1" si="4"/>
        <v>45173</v>
      </c>
      <c r="K48" s="24">
        <f t="shared" ca="1" si="12"/>
        <v>0.2</v>
      </c>
      <c r="L48" s="24">
        <f t="shared" si="5"/>
        <v>3.7999999999999999E-2</v>
      </c>
      <c r="M48" s="24">
        <f t="shared" ca="1" si="8"/>
        <v>0.23800000000000002</v>
      </c>
      <c r="N48" s="20">
        <f t="shared" ca="1" si="9"/>
        <v>0</v>
      </c>
      <c r="O48" s="24">
        <f t="shared" ca="1" si="10"/>
        <v>0</v>
      </c>
      <c r="P48" s="26">
        <f>+IF(($D$8-SUM($F$15:F48)+F48)&gt;0,IF($D$8-SUM($F$15:F48)&gt;0,F48,$D$8-SUM($F$15:F48)+F48),0)</f>
        <v>0</v>
      </c>
      <c r="Q48" s="27">
        <f t="shared" si="11"/>
        <v>0</v>
      </c>
      <c r="R48" s="15" t="e">
        <f t="shared" si="13"/>
        <v>#DIV/0!</v>
      </c>
    </row>
    <row r="49" spans="10:18" x14ac:dyDescent="0.25">
      <c r="J49" s="15">
        <f t="shared" ca="1" si="4"/>
        <v>45173</v>
      </c>
      <c r="K49" s="24">
        <f t="shared" ca="1" si="12"/>
        <v>0.2</v>
      </c>
      <c r="L49" s="24">
        <f t="shared" si="5"/>
        <v>3.7999999999999999E-2</v>
      </c>
      <c r="M49" s="24">
        <f t="shared" ca="1" si="8"/>
        <v>0.23800000000000002</v>
      </c>
      <c r="N49" s="20">
        <f t="shared" ca="1" si="9"/>
        <v>0</v>
      </c>
      <c r="O49" s="24">
        <f t="shared" ca="1" si="10"/>
        <v>0</v>
      </c>
      <c r="P49" s="26">
        <f>+IF(($D$8-SUM($F$15:F49)+F49)&gt;0,IF($D$8-SUM($F$15:F49)&gt;0,F49,$D$8-SUM($F$15:F49)+F49),0)</f>
        <v>0</v>
      </c>
      <c r="Q49" s="27">
        <f t="shared" si="11"/>
        <v>0</v>
      </c>
      <c r="R49" s="15" t="e">
        <f t="shared" si="13"/>
        <v>#DIV/0!</v>
      </c>
    </row>
    <row r="50" spans="10:18" x14ac:dyDescent="0.25">
      <c r="J50" s="15">
        <f t="shared" ca="1" si="4"/>
        <v>45173</v>
      </c>
      <c r="K50" s="24">
        <f t="shared" ca="1" si="12"/>
        <v>0.2</v>
      </c>
      <c r="L50" s="24">
        <f t="shared" si="5"/>
        <v>3.7999999999999999E-2</v>
      </c>
      <c r="M50" s="24">
        <f t="shared" ca="1" si="8"/>
        <v>0.23800000000000002</v>
      </c>
      <c r="N50" s="20">
        <f t="shared" ca="1" si="9"/>
        <v>0</v>
      </c>
      <c r="O50" s="24">
        <f t="shared" ca="1" si="10"/>
        <v>0</v>
      </c>
      <c r="P50" s="26">
        <f>+IF(($D$8-SUM($F$15:F50)+F50)&gt;0,IF($D$8-SUM($F$15:F50)&gt;0,F50,$D$8-SUM($F$15:F50)+F50),0)</f>
        <v>0</v>
      </c>
      <c r="Q50" s="27">
        <f t="shared" si="11"/>
        <v>0</v>
      </c>
      <c r="R50" s="15" t="e">
        <f t="shared" si="13"/>
        <v>#DIV/0!</v>
      </c>
    </row>
    <row r="51" spans="10:18" x14ac:dyDescent="0.25">
      <c r="J51" s="15">
        <f t="shared" ca="1" si="4"/>
        <v>45173</v>
      </c>
      <c r="K51" s="24">
        <f t="shared" ca="1" si="12"/>
        <v>0.2</v>
      </c>
      <c r="L51" s="24">
        <f t="shared" si="5"/>
        <v>3.7999999999999999E-2</v>
      </c>
      <c r="M51" s="24">
        <f t="shared" ca="1" si="8"/>
        <v>0.23800000000000002</v>
      </c>
      <c r="N51" s="20">
        <f t="shared" ca="1" si="9"/>
        <v>0</v>
      </c>
      <c r="O51" s="24">
        <f t="shared" ca="1" si="10"/>
        <v>0</v>
      </c>
      <c r="P51" s="26">
        <f>+IF(($D$8-SUM($F$15:F51)+F51)&gt;0,IF($D$8-SUM($F$15:F51)&gt;0,F51,$D$8-SUM($F$15:F51)+F51),0)</f>
        <v>0</v>
      </c>
      <c r="Q51" s="27">
        <f t="shared" si="11"/>
        <v>0</v>
      </c>
      <c r="R51" s="15" t="e">
        <f t="shared" si="13"/>
        <v>#DIV/0!</v>
      </c>
    </row>
    <row r="52" spans="10:18" x14ac:dyDescent="0.25">
      <c r="J52" s="15">
        <f t="shared" ca="1" si="4"/>
        <v>45173</v>
      </c>
      <c r="K52" s="24">
        <f t="shared" ca="1" si="12"/>
        <v>0.2</v>
      </c>
      <c r="L52" s="24">
        <f t="shared" si="5"/>
        <v>3.7999999999999999E-2</v>
      </c>
      <c r="M52" s="24">
        <f t="shared" ca="1" si="8"/>
        <v>0.23800000000000002</v>
      </c>
      <c r="N52" s="20">
        <f t="shared" ca="1" si="9"/>
        <v>0</v>
      </c>
      <c r="O52" s="24">
        <f t="shared" ca="1" si="10"/>
        <v>0</v>
      </c>
      <c r="P52" s="26">
        <f>+IF(($D$8-SUM($F$15:F52)+F52)&gt;0,IF($D$8-SUM($F$15:F52)&gt;0,F52,$D$8-SUM($F$15:F52)+F52),0)</f>
        <v>0</v>
      </c>
      <c r="Q52" s="27">
        <f t="shared" si="11"/>
        <v>0</v>
      </c>
      <c r="R52" s="15" t="e">
        <f t="shared" si="13"/>
        <v>#DIV/0!</v>
      </c>
    </row>
    <row r="53" spans="10:18" x14ac:dyDescent="0.25">
      <c r="J53" s="15">
        <f t="shared" ca="1" si="4"/>
        <v>45173</v>
      </c>
      <c r="K53" s="24">
        <f t="shared" ca="1" si="12"/>
        <v>0.2</v>
      </c>
      <c r="L53" s="24">
        <f t="shared" si="5"/>
        <v>3.7999999999999999E-2</v>
      </c>
      <c r="M53" s="24">
        <f t="shared" ca="1" si="8"/>
        <v>0.23800000000000002</v>
      </c>
      <c r="N53" s="20">
        <f t="shared" ca="1" si="9"/>
        <v>0</v>
      </c>
      <c r="O53" s="24">
        <f t="shared" ca="1" si="10"/>
        <v>0</v>
      </c>
      <c r="P53" s="26">
        <f>+IF(($D$8-SUM($F$15:F53)+F53)&gt;0,IF($D$8-SUM($F$15:F53)&gt;0,F53,$D$8-SUM($F$15:F53)+F53),0)</f>
        <v>0</v>
      </c>
      <c r="Q53" s="27">
        <f t="shared" si="11"/>
        <v>0</v>
      </c>
      <c r="R53" s="15" t="e">
        <f t="shared" si="13"/>
        <v>#DIV/0!</v>
      </c>
    </row>
    <row r="54" spans="10:18" x14ac:dyDescent="0.25">
      <c r="J54" s="15">
        <f t="shared" ca="1" si="4"/>
        <v>45173</v>
      </c>
      <c r="K54" s="24">
        <f t="shared" ca="1" si="12"/>
        <v>0.2</v>
      </c>
      <c r="L54" s="24">
        <f t="shared" si="5"/>
        <v>3.7999999999999999E-2</v>
      </c>
      <c r="M54" s="24">
        <f t="shared" ca="1" si="8"/>
        <v>0.23800000000000002</v>
      </c>
      <c r="N54" s="20">
        <f t="shared" ca="1" si="9"/>
        <v>0</v>
      </c>
      <c r="O54" s="24">
        <f t="shared" ca="1" si="10"/>
        <v>0</v>
      </c>
      <c r="P54" s="26">
        <f>+IF(($D$8-SUM($F$15:F54)+F54)&gt;0,IF($D$8-SUM($F$15:F54)&gt;0,F54,$D$8-SUM($F$15:F54)+F54),0)</f>
        <v>0</v>
      </c>
      <c r="Q54" s="27">
        <f t="shared" si="11"/>
        <v>0</v>
      </c>
      <c r="R54" s="15" t="e">
        <f t="shared" si="13"/>
        <v>#DIV/0!</v>
      </c>
    </row>
    <row r="55" spans="10:18" x14ac:dyDescent="0.25">
      <c r="J55" s="15">
        <f t="shared" ca="1" si="4"/>
        <v>45173</v>
      </c>
      <c r="K55" s="24">
        <f t="shared" ca="1" si="12"/>
        <v>0.2</v>
      </c>
      <c r="L55" s="24">
        <f t="shared" si="5"/>
        <v>3.7999999999999999E-2</v>
      </c>
      <c r="M55" s="24">
        <f t="shared" ca="1" si="8"/>
        <v>0.23800000000000002</v>
      </c>
      <c r="N55" s="20">
        <f t="shared" ca="1" si="9"/>
        <v>0</v>
      </c>
      <c r="O55" s="24">
        <f t="shared" ca="1" si="10"/>
        <v>0</v>
      </c>
      <c r="P55" s="26">
        <f>+IF(($D$8-SUM($F$15:F55)+F55)&gt;0,IF($D$8-SUM($F$15:F55)&gt;0,F55,$D$8-SUM($F$15:F55)+F55),0)</f>
        <v>0</v>
      </c>
      <c r="Q55" s="27">
        <f t="shared" si="11"/>
        <v>0</v>
      </c>
      <c r="R55" s="15" t="e">
        <f t="shared" si="13"/>
        <v>#DIV/0!</v>
      </c>
    </row>
    <row r="56" spans="10:18" x14ac:dyDescent="0.25">
      <c r="J56" s="15">
        <f t="shared" ca="1" si="4"/>
        <v>45173</v>
      </c>
      <c r="K56" s="24">
        <f t="shared" ca="1" si="12"/>
        <v>0.2</v>
      </c>
      <c r="L56" s="24">
        <f t="shared" si="5"/>
        <v>3.7999999999999999E-2</v>
      </c>
      <c r="M56" s="24">
        <f t="shared" ca="1" si="8"/>
        <v>0.23800000000000002</v>
      </c>
      <c r="N56" s="20">
        <f t="shared" ca="1" si="9"/>
        <v>0</v>
      </c>
      <c r="O56" s="24">
        <f t="shared" ca="1" si="10"/>
        <v>0</v>
      </c>
      <c r="P56" s="26">
        <f>+IF(($D$8-SUM($F$15:F56)+F56)&gt;0,IF($D$8-SUM($F$15:F56)&gt;0,F56,$D$8-SUM($F$15:F56)+F56),0)</f>
        <v>0</v>
      </c>
      <c r="Q56" s="27">
        <f t="shared" si="11"/>
        <v>0</v>
      </c>
      <c r="R56" s="15" t="e">
        <f t="shared" si="13"/>
        <v>#DIV/0!</v>
      </c>
    </row>
    <row r="57" spans="10:18" x14ac:dyDescent="0.25">
      <c r="J57" s="15">
        <f t="shared" ca="1" si="4"/>
        <v>45173</v>
      </c>
      <c r="K57" s="24">
        <f t="shared" ca="1" si="12"/>
        <v>0.2</v>
      </c>
      <c r="L57" s="24">
        <f t="shared" si="5"/>
        <v>3.7999999999999999E-2</v>
      </c>
      <c r="M57" s="24">
        <f t="shared" ca="1" si="8"/>
        <v>0.23800000000000002</v>
      </c>
      <c r="N57" s="20">
        <f t="shared" ca="1" si="9"/>
        <v>0</v>
      </c>
      <c r="O57" s="24">
        <f t="shared" ca="1" si="10"/>
        <v>0</v>
      </c>
      <c r="P57" s="26">
        <f>+IF(($D$8-SUM($F$15:F57)+F57)&gt;0,IF($D$8-SUM($F$15:F57)&gt;0,F57,$D$8-SUM($F$15:F57)+F57),0)</f>
        <v>0</v>
      </c>
      <c r="Q57" s="27">
        <f t="shared" si="11"/>
        <v>0</v>
      </c>
      <c r="R57" s="15" t="e">
        <f t="shared" si="13"/>
        <v>#DIV/0!</v>
      </c>
    </row>
    <row r="58" spans="10:18" x14ac:dyDescent="0.25">
      <c r="J58" s="15">
        <f t="shared" ca="1" si="4"/>
        <v>45173</v>
      </c>
      <c r="K58" s="24">
        <f t="shared" ca="1" si="12"/>
        <v>0.2</v>
      </c>
      <c r="L58" s="24">
        <f t="shared" si="5"/>
        <v>3.7999999999999999E-2</v>
      </c>
      <c r="M58" s="24">
        <f t="shared" ca="1" si="8"/>
        <v>0.23800000000000002</v>
      </c>
      <c r="N58" s="20">
        <f t="shared" ca="1" si="9"/>
        <v>0</v>
      </c>
      <c r="O58" s="24">
        <f t="shared" ca="1" si="10"/>
        <v>0</v>
      </c>
      <c r="P58" s="26">
        <f>+IF(($D$8-SUM($F$15:F58)+F58)&gt;0,IF($D$8-SUM($F$15:F58)&gt;0,F58,$D$8-SUM($F$15:F58)+F58),0)</f>
        <v>0</v>
      </c>
      <c r="Q58" s="27">
        <f t="shared" si="11"/>
        <v>0</v>
      </c>
      <c r="R58" s="15" t="e">
        <f t="shared" si="13"/>
        <v>#DIV/0!</v>
      </c>
    </row>
    <row r="59" spans="10:18" x14ac:dyDescent="0.25">
      <c r="J59" s="15">
        <f t="shared" ca="1" si="4"/>
        <v>45173</v>
      </c>
      <c r="K59" s="24">
        <f t="shared" ca="1" si="12"/>
        <v>0.2</v>
      </c>
      <c r="L59" s="24">
        <f t="shared" si="5"/>
        <v>3.7999999999999999E-2</v>
      </c>
      <c r="M59" s="24">
        <f t="shared" ca="1" si="8"/>
        <v>0.23800000000000002</v>
      </c>
      <c r="N59" s="20">
        <f t="shared" ca="1" si="9"/>
        <v>0</v>
      </c>
      <c r="O59" s="24">
        <f t="shared" ca="1" si="10"/>
        <v>0</v>
      </c>
      <c r="P59" s="26">
        <f>+IF(($D$8-SUM($F$15:F59)+F59)&gt;0,IF($D$8-SUM($F$15:F59)&gt;0,F59,$D$8-SUM($F$15:F59)+F59),0)</f>
        <v>0</v>
      </c>
      <c r="Q59" s="27">
        <f t="shared" si="11"/>
        <v>0</v>
      </c>
      <c r="R59" s="15" t="e">
        <f t="shared" si="13"/>
        <v>#DIV/0!</v>
      </c>
    </row>
    <row r="60" spans="10:18" x14ac:dyDescent="0.25">
      <c r="J60" s="15">
        <f t="shared" ca="1" si="4"/>
        <v>45173</v>
      </c>
      <c r="K60" s="24">
        <f t="shared" ca="1" si="12"/>
        <v>0.2</v>
      </c>
      <c r="L60" s="24">
        <f t="shared" si="5"/>
        <v>3.7999999999999999E-2</v>
      </c>
      <c r="M60" s="24">
        <f t="shared" ca="1" si="8"/>
        <v>0.23800000000000002</v>
      </c>
      <c r="N60" s="20">
        <f t="shared" ca="1" si="9"/>
        <v>0</v>
      </c>
      <c r="O60" s="24">
        <f t="shared" ca="1" si="10"/>
        <v>0</v>
      </c>
      <c r="P60" s="26">
        <f>+IF(($D$8-SUM($F$15:F60)+F60)&gt;0,IF($D$8-SUM($F$15:F60)&gt;0,F60,$D$8-SUM($F$15:F60)+F60),0)</f>
        <v>0</v>
      </c>
      <c r="Q60" s="27">
        <f t="shared" si="11"/>
        <v>0</v>
      </c>
      <c r="R60" s="15" t="e">
        <f t="shared" si="13"/>
        <v>#DIV/0!</v>
      </c>
    </row>
    <row r="61" spans="10:18" x14ac:dyDescent="0.25">
      <c r="J61" s="15">
        <f t="shared" ca="1" si="4"/>
        <v>45173</v>
      </c>
      <c r="K61" s="24">
        <f t="shared" ca="1" si="12"/>
        <v>0.2</v>
      </c>
      <c r="L61" s="24">
        <f t="shared" si="5"/>
        <v>3.7999999999999999E-2</v>
      </c>
      <c r="M61" s="24">
        <f t="shared" ca="1" si="8"/>
        <v>0.23800000000000002</v>
      </c>
      <c r="N61" s="20">
        <f t="shared" ca="1" si="9"/>
        <v>0</v>
      </c>
      <c r="O61" s="24">
        <f t="shared" ca="1" si="10"/>
        <v>0</v>
      </c>
      <c r="P61" s="26">
        <f>+IF(($D$8-SUM($F$15:F61)+F61)&gt;0,IF($D$8-SUM($F$15:F61)&gt;0,F61,$D$8-SUM($F$15:F61)+F61),0)</f>
        <v>0</v>
      </c>
      <c r="Q61" s="27">
        <f t="shared" si="11"/>
        <v>0</v>
      </c>
      <c r="R61" s="15" t="e">
        <f t="shared" si="13"/>
        <v>#DIV/0!</v>
      </c>
    </row>
    <row r="62" spans="10:18" x14ac:dyDescent="0.25">
      <c r="J62" s="15">
        <f t="shared" ca="1" si="4"/>
        <v>45173</v>
      </c>
      <c r="K62" s="24">
        <f t="shared" ca="1" si="12"/>
        <v>0.2</v>
      </c>
      <c r="L62" s="24">
        <f t="shared" si="5"/>
        <v>3.7999999999999999E-2</v>
      </c>
      <c r="M62" s="24">
        <f t="shared" ca="1" si="8"/>
        <v>0.23800000000000002</v>
      </c>
      <c r="N62" s="20">
        <f t="shared" ca="1" si="9"/>
        <v>0</v>
      </c>
      <c r="O62" s="24">
        <f t="shared" ca="1" si="10"/>
        <v>0</v>
      </c>
      <c r="P62" s="26">
        <f>+IF(($D$8-SUM($F$15:F62)+F62)&gt;0,IF($D$8-SUM($F$15:F62)&gt;0,F62,$D$8-SUM($F$15:F62)+F62),0)</f>
        <v>0</v>
      </c>
      <c r="Q62" s="27">
        <f t="shared" si="11"/>
        <v>0</v>
      </c>
      <c r="R62" s="15" t="e">
        <f t="shared" si="13"/>
        <v>#DIV/0!</v>
      </c>
    </row>
    <row r="63" spans="10:18" x14ac:dyDescent="0.25">
      <c r="J63" s="15">
        <f t="shared" ca="1" si="4"/>
        <v>45173</v>
      </c>
      <c r="K63" s="24">
        <f t="shared" ca="1" si="12"/>
        <v>0.2</v>
      </c>
      <c r="L63" s="24">
        <f t="shared" si="5"/>
        <v>3.7999999999999999E-2</v>
      </c>
      <c r="M63" s="24">
        <f t="shared" ca="1" si="8"/>
        <v>0.23800000000000002</v>
      </c>
      <c r="N63" s="20">
        <f t="shared" ca="1" si="9"/>
        <v>0</v>
      </c>
      <c r="O63" s="24">
        <f t="shared" ca="1" si="10"/>
        <v>0</v>
      </c>
      <c r="P63" s="26">
        <f>+IF(($D$8-SUM($F$15:F63)+F63)&gt;0,IF($D$8-SUM($F$15:F63)&gt;0,F63,$D$8-SUM($F$15:F63)+F63),0)</f>
        <v>0</v>
      </c>
      <c r="Q63" s="27">
        <f t="shared" si="11"/>
        <v>0</v>
      </c>
      <c r="R63" s="15" t="e">
        <f t="shared" si="13"/>
        <v>#DIV/0!</v>
      </c>
    </row>
    <row r="64" spans="10:18" x14ac:dyDescent="0.25">
      <c r="J64" s="15">
        <f t="shared" ca="1" si="4"/>
        <v>45173</v>
      </c>
      <c r="K64" s="24">
        <f t="shared" ca="1" si="12"/>
        <v>0.2</v>
      </c>
      <c r="L64" s="24">
        <f t="shared" si="5"/>
        <v>3.7999999999999999E-2</v>
      </c>
      <c r="M64" s="24">
        <f t="shared" ca="1" si="8"/>
        <v>0.23800000000000002</v>
      </c>
      <c r="N64" s="20">
        <f t="shared" ca="1" si="9"/>
        <v>0</v>
      </c>
      <c r="O64" s="24">
        <f t="shared" ca="1" si="10"/>
        <v>0</v>
      </c>
      <c r="P64" s="26">
        <f>+IF(($D$8-SUM($F$15:F64)+F64)&gt;0,IF($D$8-SUM($F$15:F64)&gt;0,F64,$D$8-SUM($F$15:F64)+F64),0)</f>
        <v>0</v>
      </c>
      <c r="Q64" s="27">
        <f t="shared" si="11"/>
        <v>0</v>
      </c>
      <c r="R64" s="15" t="e">
        <f t="shared" si="13"/>
        <v>#DIV/0!</v>
      </c>
    </row>
    <row r="65" spans="10:18" x14ac:dyDescent="0.25">
      <c r="J65" s="15">
        <f t="shared" ca="1" si="4"/>
        <v>45173</v>
      </c>
      <c r="K65" s="24">
        <f t="shared" ca="1" si="12"/>
        <v>0.2</v>
      </c>
      <c r="L65" s="24">
        <f t="shared" si="5"/>
        <v>3.7999999999999999E-2</v>
      </c>
      <c r="M65" s="24">
        <f t="shared" ca="1" si="8"/>
        <v>0.23800000000000002</v>
      </c>
      <c r="N65" s="20">
        <f t="shared" ca="1" si="9"/>
        <v>0</v>
      </c>
      <c r="O65" s="24">
        <f t="shared" ca="1" si="10"/>
        <v>0</v>
      </c>
      <c r="P65" s="26">
        <f>+IF(($D$8-SUM($F$15:F65)+F65)&gt;0,IF($D$8-SUM($F$15:F65)&gt;0,F65,$D$8-SUM($F$15:F65)+F65),0)</f>
        <v>0</v>
      </c>
      <c r="Q65" s="27">
        <f t="shared" si="11"/>
        <v>0</v>
      </c>
      <c r="R65" s="15" t="e">
        <f t="shared" si="13"/>
        <v>#DIV/0!</v>
      </c>
    </row>
    <row r="66" spans="10:18" x14ac:dyDescent="0.25">
      <c r="J66" s="15">
        <f t="shared" ca="1" si="4"/>
        <v>45173</v>
      </c>
      <c r="K66" s="24">
        <f t="shared" ca="1" si="12"/>
        <v>0.2</v>
      </c>
      <c r="L66" s="24">
        <f t="shared" si="5"/>
        <v>3.7999999999999999E-2</v>
      </c>
      <c r="M66" s="24">
        <f t="shared" ca="1" si="8"/>
        <v>0.23800000000000002</v>
      </c>
      <c r="N66" s="20">
        <f t="shared" ca="1" si="9"/>
        <v>0</v>
      </c>
      <c r="O66" s="24">
        <f t="shared" ca="1" si="10"/>
        <v>0</v>
      </c>
      <c r="P66" s="26">
        <f>+IF(($D$8-SUM($F$15:F66)+F66)&gt;0,IF($D$8-SUM($F$15:F66)&gt;0,F66,$D$8-SUM($F$15:F66)+F66),0)</f>
        <v>0</v>
      </c>
      <c r="Q66" s="27">
        <f t="shared" si="11"/>
        <v>0</v>
      </c>
      <c r="R66" s="15" t="e">
        <f t="shared" si="13"/>
        <v>#DIV/0!</v>
      </c>
    </row>
    <row r="67" spans="10:18" x14ac:dyDescent="0.25">
      <c r="J67" s="15">
        <f t="shared" ca="1" si="4"/>
        <v>45173</v>
      </c>
      <c r="K67" s="24">
        <f t="shared" ca="1" si="12"/>
        <v>0.2</v>
      </c>
      <c r="L67" s="24">
        <f t="shared" si="5"/>
        <v>3.7999999999999999E-2</v>
      </c>
      <c r="M67" s="24">
        <f t="shared" ca="1" si="8"/>
        <v>0.23800000000000002</v>
      </c>
      <c r="N67" s="20">
        <f t="shared" ca="1" si="9"/>
        <v>0</v>
      </c>
      <c r="O67" s="24">
        <f t="shared" ca="1" si="10"/>
        <v>0</v>
      </c>
      <c r="P67" s="26">
        <f>+IF(($D$8-SUM($F$15:F67)+F67)&gt;0,IF($D$8-SUM($F$15:F67)&gt;0,F67,$D$8-SUM($F$15:F67)+F67),0)</f>
        <v>0</v>
      </c>
      <c r="Q67" s="27">
        <f t="shared" si="11"/>
        <v>0</v>
      </c>
      <c r="R67" s="15" t="e">
        <f t="shared" si="13"/>
        <v>#DIV/0!</v>
      </c>
    </row>
    <row r="68" spans="10:18" x14ac:dyDescent="0.25">
      <c r="J68" s="15">
        <f t="shared" ca="1" si="4"/>
        <v>45173</v>
      </c>
      <c r="K68" s="24">
        <f t="shared" ca="1" si="12"/>
        <v>0.2</v>
      </c>
      <c r="L68" s="24">
        <f t="shared" si="5"/>
        <v>3.7999999999999999E-2</v>
      </c>
      <c r="M68" s="24">
        <f t="shared" ca="1" si="8"/>
        <v>0.23800000000000002</v>
      </c>
      <c r="N68" s="20">
        <f t="shared" ca="1" si="9"/>
        <v>0</v>
      </c>
      <c r="O68" s="24">
        <f t="shared" ca="1" si="10"/>
        <v>0</v>
      </c>
      <c r="P68" s="26">
        <f>+IF(($D$8-SUM($F$15:F68)+F68)&gt;0,IF($D$8-SUM($F$15:F68)&gt;0,F68,$D$8-SUM($F$15:F68)+F68),0)</f>
        <v>0</v>
      </c>
      <c r="Q68" s="27">
        <f t="shared" si="11"/>
        <v>0</v>
      </c>
      <c r="R68" s="15" t="e">
        <f t="shared" si="13"/>
        <v>#DIV/0!</v>
      </c>
    </row>
    <row r="69" spans="10:18" x14ac:dyDescent="0.25">
      <c r="J69" s="15">
        <f t="shared" ca="1" si="4"/>
        <v>45173</v>
      </c>
      <c r="K69" s="24">
        <f t="shared" ca="1" si="12"/>
        <v>0.2</v>
      </c>
      <c r="L69" s="24">
        <f t="shared" si="5"/>
        <v>3.7999999999999999E-2</v>
      </c>
      <c r="M69" s="24">
        <f t="shared" ca="1" si="8"/>
        <v>0.23800000000000002</v>
      </c>
      <c r="N69" s="20">
        <f t="shared" ca="1" si="9"/>
        <v>0</v>
      </c>
      <c r="O69" s="24">
        <f t="shared" ca="1" si="10"/>
        <v>0</v>
      </c>
      <c r="P69" s="26">
        <f>+IF(($D$8-SUM($F$15:F69)+F69)&gt;0,IF($D$8-SUM($F$15:F69)&gt;0,F69,$D$8-SUM($F$15:F69)+F69),0)</f>
        <v>0</v>
      </c>
      <c r="Q69" s="27">
        <f t="shared" si="11"/>
        <v>0</v>
      </c>
      <c r="R69" s="15" t="e">
        <f t="shared" si="13"/>
        <v>#DIV/0!</v>
      </c>
    </row>
    <row r="70" spans="10:18" x14ac:dyDescent="0.25">
      <c r="J70" s="15">
        <f t="shared" ca="1" si="4"/>
        <v>45173</v>
      </c>
      <c r="K70" s="24">
        <f t="shared" ca="1" si="12"/>
        <v>0.2</v>
      </c>
      <c r="L70" s="24">
        <f t="shared" si="5"/>
        <v>3.7999999999999999E-2</v>
      </c>
      <c r="M70" s="24">
        <f t="shared" ca="1" si="8"/>
        <v>0.23800000000000002</v>
      </c>
      <c r="N70" s="20">
        <f t="shared" ca="1" si="9"/>
        <v>0</v>
      </c>
      <c r="O70" s="24">
        <f t="shared" ca="1" si="10"/>
        <v>0</v>
      </c>
      <c r="P70" s="26">
        <f>+IF(($D$8-SUM($F$15:F70)+F70)&gt;0,IF($D$8-SUM($F$15:F70)&gt;0,F70,$D$8-SUM($F$15:F70)+F70),0)</f>
        <v>0</v>
      </c>
      <c r="Q70" s="27">
        <f t="shared" si="11"/>
        <v>0</v>
      </c>
      <c r="R70" s="15" t="e">
        <f t="shared" si="13"/>
        <v>#DIV/0!</v>
      </c>
    </row>
    <row r="71" spans="10:18" x14ac:dyDescent="0.25">
      <c r="J71" s="15">
        <f t="shared" ca="1" si="4"/>
        <v>45173</v>
      </c>
      <c r="K71" s="24">
        <f t="shared" ca="1" si="12"/>
        <v>0.2</v>
      </c>
      <c r="L71" s="24">
        <f t="shared" si="5"/>
        <v>3.7999999999999999E-2</v>
      </c>
      <c r="M71" s="24">
        <f t="shared" ca="1" si="8"/>
        <v>0.23800000000000002</v>
      </c>
      <c r="N71" s="20">
        <f t="shared" ca="1" si="9"/>
        <v>0</v>
      </c>
      <c r="O71" s="24">
        <f t="shared" ca="1" si="10"/>
        <v>0</v>
      </c>
      <c r="P71" s="26">
        <f>+IF(($D$8-SUM($F$15:F71)+F71)&gt;0,IF($D$8-SUM($F$15:F71)&gt;0,F71,$D$8-SUM($F$15:F71)+F71),0)</f>
        <v>0</v>
      </c>
      <c r="Q71" s="27">
        <f t="shared" si="11"/>
        <v>0</v>
      </c>
      <c r="R71" s="15" t="e">
        <f t="shared" si="13"/>
        <v>#DIV/0!</v>
      </c>
    </row>
    <row r="72" spans="10:18" x14ac:dyDescent="0.25">
      <c r="J72" s="15">
        <f t="shared" ca="1" si="4"/>
        <v>45173</v>
      </c>
      <c r="K72" s="24">
        <f t="shared" ca="1" si="12"/>
        <v>0.2</v>
      </c>
      <c r="L72" s="24">
        <f t="shared" si="5"/>
        <v>3.7999999999999999E-2</v>
      </c>
      <c r="M72" s="24">
        <f t="shared" ca="1" si="8"/>
        <v>0.23800000000000002</v>
      </c>
      <c r="N72" s="20">
        <f t="shared" ca="1" si="9"/>
        <v>0</v>
      </c>
      <c r="O72" s="24">
        <f t="shared" ca="1" si="10"/>
        <v>0</v>
      </c>
      <c r="P72" s="26">
        <f>+IF(($D$8-SUM($F$15:F72)+F72)&gt;0,IF($D$8-SUM($F$15:F72)&gt;0,F72,$D$8-SUM($F$15:F72)+F72),0)</f>
        <v>0</v>
      </c>
      <c r="Q72" s="27">
        <f t="shared" si="11"/>
        <v>0</v>
      </c>
      <c r="R72" s="15" t="e">
        <f t="shared" si="13"/>
        <v>#DIV/0!</v>
      </c>
    </row>
    <row r="73" spans="10:18" x14ac:dyDescent="0.25">
      <c r="J73" s="15">
        <f t="shared" ca="1" si="4"/>
        <v>45173</v>
      </c>
      <c r="K73" s="24">
        <f t="shared" ca="1" si="12"/>
        <v>0.2</v>
      </c>
      <c r="L73" s="24">
        <f t="shared" si="5"/>
        <v>3.7999999999999999E-2</v>
      </c>
      <c r="M73" s="24">
        <f t="shared" ca="1" si="8"/>
        <v>0.23800000000000002</v>
      </c>
      <c r="N73" s="20">
        <f t="shared" ca="1" si="9"/>
        <v>0</v>
      </c>
      <c r="O73" s="24">
        <f t="shared" ca="1" si="10"/>
        <v>0</v>
      </c>
      <c r="P73" s="26">
        <f>+IF(($D$8-SUM($F$15:F73)+F73)&gt;0,IF($D$8-SUM($F$15:F73)&gt;0,F73,$D$8-SUM($F$15:F73)+F73),0)</f>
        <v>0</v>
      </c>
      <c r="Q73" s="27">
        <f t="shared" si="11"/>
        <v>0</v>
      </c>
      <c r="R73" s="15" t="e">
        <f t="shared" si="13"/>
        <v>#DIV/0!</v>
      </c>
    </row>
    <row r="74" spans="10:18" x14ac:dyDescent="0.25">
      <c r="J74" s="15">
        <f t="shared" ca="1" si="4"/>
        <v>45173</v>
      </c>
      <c r="K74" s="24">
        <f t="shared" ca="1" si="12"/>
        <v>0.2</v>
      </c>
      <c r="L74" s="24">
        <f t="shared" si="5"/>
        <v>3.7999999999999999E-2</v>
      </c>
      <c r="M74" s="24">
        <f t="shared" ca="1" si="8"/>
        <v>0.23800000000000002</v>
      </c>
      <c r="N74" s="20">
        <f t="shared" ca="1" si="9"/>
        <v>0</v>
      </c>
      <c r="O74" s="24">
        <f t="shared" ca="1" si="10"/>
        <v>0</v>
      </c>
      <c r="P74" s="26">
        <f>+IF(($D$8-SUM($F$15:F74)+F74)&gt;0,IF($D$8-SUM($F$15:F74)&gt;0,F74,$D$8-SUM($F$15:F74)+F74),0)</f>
        <v>0</v>
      </c>
      <c r="Q74" s="27">
        <f t="shared" si="11"/>
        <v>0</v>
      </c>
      <c r="R74" s="15" t="e">
        <f t="shared" si="13"/>
        <v>#DIV/0!</v>
      </c>
    </row>
    <row r="75" spans="10:18" x14ac:dyDescent="0.25">
      <c r="J75" s="15">
        <f t="shared" ca="1" si="4"/>
        <v>45173</v>
      </c>
      <c r="K75" s="24">
        <f t="shared" ca="1" si="12"/>
        <v>0.2</v>
      </c>
      <c r="L75" s="24">
        <f t="shared" si="5"/>
        <v>3.7999999999999999E-2</v>
      </c>
      <c r="M75" s="24">
        <f t="shared" ca="1" si="8"/>
        <v>0.23800000000000002</v>
      </c>
      <c r="N75" s="20">
        <f t="shared" ca="1" si="9"/>
        <v>0</v>
      </c>
      <c r="O75" s="24">
        <f t="shared" ca="1" si="10"/>
        <v>0</v>
      </c>
      <c r="P75" s="26">
        <f>+IF(($D$8-SUM($F$15:F75)+F75)&gt;0,IF($D$8-SUM($F$15:F75)&gt;0,F75,$D$8-SUM($F$15:F75)+F75),0)</f>
        <v>0</v>
      </c>
      <c r="Q75" s="27">
        <f t="shared" si="11"/>
        <v>0</v>
      </c>
      <c r="R75" s="15" t="e">
        <f t="shared" si="13"/>
        <v>#DIV/0!</v>
      </c>
    </row>
    <row r="76" spans="10:18" x14ac:dyDescent="0.25">
      <c r="J76" s="15">
        <f t="shared" ca="1" si="4"/>
        <v>45173</v>
      </c>
      <c r="K76" s="24">
        <f t="shared" ca="1" si="12"/>
        <v>0.2</v>
      </c>
      <c r="L76" s="24">
        <f t="shared" si="5"/>
        <v>3.7999999999999999E-2</v>
      </c>
      <c r="M76" s="24">
        <f t="shared" ca="1" si="8"/>
        <v>0.23800000000000002</v>
      </c>
      <c r="N76" s="20">
        <f t="shared" ca="1" si="9"/>
        <v>0</v>
      </c>
      <c r="O76" s="24">
        <f t="shared" ca="1" si="10"/>
        <v>0</v>
      </c>
      <c r="P76" s="26">
        <f>+IF(($D$8-SUM($F$15:F76)+F76)&gt;0,IF($D$8-SUM($F$15:F76)&gt;0,F76,$D$8-SUM($F$15:F76)+F76),0)</f>
        <v>0</v>
      </c>
      <c r="Q76" s="27">
        <f t="shared" si="11"/>
        <v>0</v>
      </c>
      <c r="R76" s="15" t="e">
        <f t="shared" si="13"/>
        <v>#DIV/0!</v>
      </c>
    </row>
    <row r="77" spans="10:18" x14ac:dyDescent="0.25">
      <c r="J77" s="15">
        <f t="shared" ca="1" si="4"/>
        <v>45173</v>
      </c>
      <c r="K77" s="24">
        <f t="shared" ca="1" si="12"/>
        <v>0.2</v>
      </c>
      <c r="L77" s="24">
        <f t="shared" si="5"/>
        <v>3.7999999999999999E-2</v>
      </c>
      <c r="M77" s="24">
        <f t="shared" ca="1" si="8"/>
        <v>0.23800000000000002</v>
      </c>
      <c r="N77" s="20">
        <f t="shared" ca="1" si="9"/>
        <v>0</v>
      </c>
      <c r="O77" s="24">
        <f t="shared" ca="1" si="10"/>
        <v>0</v>
      </c>
      <c r="P77" s="26">
        <f>+IF(($D$8-SUM($F$15:F77)+F77)&gt;0,IF($D$8-SUM($F$15:F77)&gt;0,F77,$D$8-SUM($F$15:F77)+F77),0)</f>
        <v>0</v>
      </c>
      <c r="Q77" s="27">
        <f t="shared" si="11"/>
        <v>0</v>
      </c>
      <c r="R77" s="15" t="e">
        <f t="shared" si="13"/>
        <v>#DIV/0!</v>
      </c>
    </row>
    <row r="78" spans="10:18" x14ac:dyDescent="0.25">
      <c r="J78" s="15">
        <f t="shared" ca="1" si="4"/>
        <v>45173</v>
      </c>
      <c r="K78" s="24">
        <f t="shared" ca="1" si="12"/>
        <v>0.2</v>
      </c>
      <c r="L78" s="24">
        <f t="shared" si="5"/>
        <v>3.7999999999999999E-2</v>
      </c>
      <c r="M78" s="24">
        <f t="shared" ca="1" si="8"/>
        <v>0.23800000000000002</v>
      </c>
      <c r="N78" s="20">
        <f t="shared" ca="1" si="9"/>
        <v>0</v>
      </c>
      <c r="O78" s="24">
        <f t="shared" ca="1" si="10"/>
        <v>0</v>
      </c>
      <c r="P78" s="26">
        <f>+IF(($D$8-SUM($F$15:F78)+F78)&gt;0,IF($D$8-SUM($F$15:F78)&gt;0,F78,$D$8-SUM($F$15:F78)+F78),0)</f>
        <v>0</v>
      </c>
      <c r="Q78" s="27">
        <f t="shared" si="11"/>
        <v>0</v>
      </c>
      <c r="R78" s="15" t="e">
        <f t="shared" si="13"/>
        <v>#DIV/0!</v>
      </c>
    </row>
    <row r="79" spans="10:18" x14ac:dyDescent="0.25">
      <c r="J79" s="15">
        <f t="shared" ca="1" si="4"/>
        <v>45173</v>
      </c>
      <c r="K79" s="24">
        <f t="shared" ca="1" si="12"/>
        <v>0.2</v>
      </c>
      <c r="L79" s="24">
        <f t="shared" si="5"/>
        <v>3.7999999999999999E-2</v>
      </c>
      <c r="M79" s="24">
        <f t="shared" ca="1" si="8"/>
        <v>0.23800000000000002</v>
      </c>
      <c r="N79" s="20">
        <f t="shared" ca="1" si="9"/>
        <v>0</v>
      </c>
      <c r="O79" s="24">
        <f t="shared" ca="1" si="10"/>
        <v>0</v>
      </c>
      <c r="P79" s="26">
        <f>+IF(($D$8-SUM($F$15:F79)+F79)&gt;0,IF($D$8-SUM($F$15:F79)&gt;0,F79,$D$8-SUM($F$15:F79)+F79),0)</f>
        <v>0</v>
      </c>
      <c r="Q79" s="27">
        <f t="shared" si="11"/>
        <v>0</v>
      </c>
      <c r="R79" s="15" t="e">
        <f t="shared" si="13"/>
        <v>#DIV/0!</v>
      </c>
    </row>
    <row r="80" spans="10:18" x14ac:dyDescent="0.25">
      <c r="J80" s="15">
        <f t="shared" ref="J80:J143" ca="1" si="14">+$D$7-D80</f>
        <v>45173</v>
      </c>
      <c r="K80" s="24">
        <f t="shared" ca="1" si="12"/>
        <v>0.2</v>
      </c>
      <c r="L80" s="24">
        <f t="shared" ref="L80:L143" si="15">+$D$11</f>
        <v>3.7999999999999999E-2</v>
      </c>
      <c r="M80" s="24">
        <f t="shared" ca="1" si="8"/>
        <v>0.23800000000000002</v>
      </c>
      <c r="N80" s="20">
        <f t="shared" ca="1" si="9"/>
        <v>0</v>
      </c>
      <c r="O80" s="24">
        <f t="shared" ca="1" si="10"/>
        <v>0</v>
      </c>
      <c r="P80" s="26">
        <f>+IF(($D$8-SUM($F$15:F80)+F80)&gt;0,IF($D$8-SUM($F$15:F80)&gt;0,F80,$D$8-SUM($F$15:F80)+F80),0)</f>
        <v>0</v>
      </c>
      <c r="Q80" s="27">
        <f t="shared" si="11"/>
        <v>0</v>
      </c>
      <c r="R80" s="15" t="e">
        <f t="shared" si="13"/>
        <v>#DIV/0!</v>
      </c>
    </row>
    <row r="81" spans="10:18" x14ac:dyDescent="0.25">
      <c r="J81" s="15">
        <f t="shared" ca="1" si="14"/>
        <v>45173</v>
      </c>
      <c r="K81" s="24">
        <f t="shared" ca="1" si="12"/>
        <v>0.2</v>
      </c>
      <c r="L81" s="24">
        <f t="shared" si="15"/>
        <v>3.7999999999999999E-2</v>
      </c>
      <c r="M81" s="24">
        <f t="shared" ca="1" si="8"/>
        <v>0.23800000000000002</v>
      </c>
      <c r="N81" s="20">
        <f t="shared" ca="1" si="9"/>
        <v>0</v>
      </c>
      <c r="O81" s="24">
        <f t="shared" ca="1" si="10"/>
        <v>0</v>
      </c>
      <c r="P81" s="26">
        <f>+IF(($D$8-SUM($F$15:F81)+F81)&gt;0,IF($D$8-SUM($F$15:F81)&gt;0,F81,$D$8-SUM($F$15:F81)+F81),0)</f>
        <v>0</v>
      </c>
      <c r="Q81" s="27">
        <f t="shared" si="11"/>
        <v>0</v>
      </c>
      <c r="R81" s="15" t="e">
        <f t="shared" si="13"/>
        <v>#DIV/0!</v>
      </c>
    </row>
    <row r="82" spans="10:18" x14ac:dyDescent="0.25">
      <c r="J82" s="15">
        <f t="shared" ca="1" si="14"/>
        <v>45173</v>
      </c>
      <c r="K82" s="24">
        <f t="shared" ca="1" si="12"/>
        <v>0.2</v>
      </c>
      <c r="L82" s="24">
        <f t="shared" si="15"/>
        <v>3.7999999999999999E-2</v>
      </c>
      <c r="M82" s="24">
        <f t="shared" ca="1" si="8"/>
        <v>0.23800000000000002</v>
      </c>
      <c r="N82" s="20">
        <f t="shared" ca="1" si="9"/>
        <v>0</v>
      </c>
      <c r="O82" s="24">
        <f t="shared" ca="1" si="10"/>
        <v>0</v>
      </c>
      <c r="P82" s="26">
        <f>+IF(($D$8-SUM($F$15:F82)+F82)&gt;0,IF($D$8-SUM($F$15:F82)&gt;0,F82,$D$8-SUM($F$15:F82)+F82),0)</f>
        <v>0</v>
      </c>
      <c r="Q82" s="27">
        <f t="shared" si="11"/>
        <v>0</v>
      </c>
      <c r="R82" s="15" t="e">
        <f t="shared" si="13"/>
        <v>#DIV/0!</v>
      </c>
    </row>
    <row r="83" spans="10:18" x14ac:dyDescent="0.25">
      <c r="J83" s="15">
        <f t="shared" ca="1" si="14"/>
        <v>45173</v>
      </c>
      <c r="K83" s="24">
        <f t="shared" ca="1" si="12"/>
        <v>0.2</v>
      </c>
      <c r="L83" s="24">
        <f t="shared" si="15"/>
        <v>3.7999999999999999E-2</v>
      </c>
      <c r="M83" s="24">
        <f t="shared" ca="1" si="8"/>
        <v>0.23800000000000002</v>
      </c>
      <c r="N83" s="20">
        <f t="shared" ca="1" si="9"/>
        <v>0</v>
      </c>
      <c r="O83" s="24">
        <f t="shared" ca="1" si="10"/>
        <v>0</v>
      </c>
      <c r="P83" s="26">
        <f>+IF(($D$8-SUM($F$15:F83)+F83)&gt;0,IF($D$8-SUM($F$15:F83)&gt;0,F83,$D$8-SUM($F$15:F83)+F83),0)</f>
        <v>0</v>
      </c>
      <c r="Q83" s="27">
        <f t="shared" si="11"/>
        <v>0</v>
      </c>
      <c r="R83" s="15" t="e">
        <f t="shared" si="13"/>
        <v>#DIV/0!</v>
      </c>
    </row>
    <row r="84" spans="10:18" x14ac:dyDescent="0.25">
      <c r="J84" s="15">
        <f t="shared" ca="1" si="14"/>
        <v>45173</v>
      </c>
      <c r="K84" s="24">
        <f t="shared" ca="1" si="12"/>
        <v>0.2</v>
      </c>
      <c r="L84" s="24">
        <f t="shared" si="15"/>
        <v>3.7999999999999999E-2</v>
      </c>
      <c r="M84" s="24">
        <f t="shared" ca="1" si="8"/>
        <v>0.23800000000000002</v>
      </c>
      <c r="N84" s="20">
        <f t="shared" ca="1" si="9"/>
        <v>0</v>
      </c>
      <c r="O84" s="24">
        <f t="shared" ca="1" si="10"/>
        <v>0</v>
      </c>
      <c r="P84" s="26">
        <f>+IF(($D$8-SUM($F$15:F84)+F84)&gt;0,IF($D$8-SUM($F$15:F84)&gt;0,F84,$D$8-SUM($F$15:F84)+F84),0)</f>
        <v>0</v>
      </c>
      <c r="Q84" s="27">
        <f t="shared" si="11"/>
        <v>0</v>
      </c>
      <c r="R84" s="15" t="e">
        <f t="shared" si="13"/>
        <v>#DIV/0!</v>
      </c>
    </row>
    <row r="85" spans="10:18" x14ac:dyDescent="0.25">
      <c r="J85" s="15">
        <f t="shared" ca="1" si="14"/>
        <v>45173</v>
      </c>
      <c r="K85" s="24">
        <f t="shared" ca="1" si="12"/>
        <v>0.2</v>
      </c>
      <c r="L85" s="24">
        <f t="shared" si="15"/>
        <v>3.7999999999999999E-2</v>
      </c>
      <c r="M85" s="24">
        <f t="shared" ca="1" si="8"/>
        <v>0.23800000000000002</v>
      </c>
      <c r="N85" s="20">
        <f t="shared" ca="1" si="9"/>
        <v>0</v>
      </c>
      <c r="O85" s="24">
        <f t="shared" ca="1" si="10"/>
        <v>0</v>
      </c>
      <c r="P85" s="26">
        <f>+IF(($D$8-SUM($F$15:F85)+F85)&gt;0,IF($D$8-SUM($F$15:F85)&gt;0,F85,$D$8-SUM($F$15:F85)+F85),0)</f>
        <v>0</v>
      </c>
      <c r="Q85" s="27">
        <f t="shared" si="11"/>
        <v>0</v>
      </c>
      <c r="R85" s="15" t="e">
        <f t="shared" si="13"/>
        <v>#DIV/0!</v>
      </c>
    </row>
    <row r="86" spans="10:18" x14ac:dyDescent="0.25">
      <c r="J86" s="15">
        <f t="shared" ca="1" si="14"/>
        <v>45173</v>
      </c>
      <c r="K86" s="24">
        <f t="shared" ca="1" si="12"/>
        <v>0.2</v>
      </c>
      <c r="L86" s="24">
        <f t="shared" si="15"/>
        <v>3.7999999999999999E-2</v>
      </c>
      <c r="M86" s="24">
        <f t="shared" ca="1" si="8"/>
        <v>0.23800000000000002</v>
      </c>
      <c r="N86" s="20">
        <f t="shared" ca="1" si="9"/>
        <v>0</v>
      </c>
      <c r="O86" s="24">
        <f t="shared" ca="1" si="10"/>
        <v>0</v>
      </c>
      <c r="P86" s="26">
        <f>+IF(($D$8-SUM($F$15:F86)+F86)&gt;0,IF($D$8-SUM($F$15:F86)&gt;0,F86,$D$8-SUM($F$15:F86)+F86),0)</f>
        <v>0</v>
      </c>
      <c r="Q86" s="27">
        <f t="shared" si="11"/>
        <v>0</v>
      </c>
      <c r="R86" s="15" t="e">
        <f t="shared" si="13"/>
        <v>#DIV/0!</v>
      </c>
    </row>
    <row r="87" spans="10:18" x14ac:dyDescent="0.25">
      <c r="J87" s="15">
        <f t="shared" ca="1" si="14"/>
        <v>45173</v>
      </c>
      <c r="K87" s="24">
        <f t="shared" ca="1" si="12"/>
        <v>0.2</v>
      </c>
      <c r="L87" s="24">
        <f t="shared" si="15"/>
        <v>3.7999999999999999E-2</v>
      </c>
      <c r="M87" s="24">
        <f t="shared" ca="1" si="8"/>
        <v>0.23800000000000002</v>
      </c>
      <c r="N87" s="20">
        <f t="shared" ca="1" si="9"/>
        <v>0</v>
      </c>
      <c r="O87" s="24">
        <f t="shared" ca="1" si="10"/>
        <v>0</v>
      </c>
      <c r="P87" s="26">
        <f>+IF(($D$8-SUM($F$15:F87)+F87)&gt;0,IF($D$8-SUM($F$15:F87)&gt;0,F87,$D$8-SUM($F$15:F87)+F87),0)</f>
        <v>0</v>
      </c>
      <c r="Q87" s="27">
        <f t="shared" si="11"/>
        <v>0</v>
      </c>
      <c r="R87" s="15" t="e">
        <f t="shared" si="13"/>
        <v>#DIV/0!</v>
      </c>
    </row>
    <row r="88" spans="10:18" x14ac:dyDescent="0.25">
      <c r="J88" s="15">
        <f t="shared" ca="1" si="14"/>
        <v>45173</v>
      </c>
      <c r="K88" s="24">
        <f t="shared" ca="1" si="12"/>
        <v>0.2</v>
      </c>
      <c r="L88" s="24">
        <f t="shared" si="15"/>
        <v>3.7999999999999999E-2</v>
      </c>
      <c r="M88" s="24">
        <f t="shared" ca="1" si="8"/>
        <v>0.23800000000000002</v>
      </c>
      <c r="N88" s="20">
        <f t="shared" ca="1" si="9"/>
        <v>0</v>
      </c>
      <c r="O88" s="24">
        <f t="shared" ca="1" si="10"/>
        <v>0</v>
      </c>
      <c r="P88" s="26">
        <f>+IF(($D$8-SUM($F$15:F88)+F88)&gt;0,IF($D$8-SUM($F$15:F88)&gt;0,F88,$D$8-SUM($F$15:F88)+F88),0)</f>
        <v>0</v>
      </c>
      <c r="Q88" s="27">
        <f t="shared" si="11"/>
        <v>0</v>
      </c>
      <c r="R88" s="15" t="e">
        <f t="shared" si="13"/>
        <v>#DIV/0!</v>
      </c>
    </row>
    <row r="89" spans="10:18" x14ac:dyDescent="0.25">
      <c r="J89" s="15">
        <f t="shared" ca="1" si="14"/>
        <v>45173</v>
      </c>
      <c r="K89" s="24">
        <f t="shared" ca="1" si="12"/>
        <v>0.2</v>
      </c>
      <c r="L89" s="24">
        <f t="shared" si="15"/>
        <v>3.7999999999999999E-2</v>
      </c>
      <c r="M89" s="24">
        <f t="shared" ca="1" si="8"/>
        <v>0.23800000000000002</v>
      </c>
      <c r="N89" s="20">
        <f t="shared" ca="1" si="9"/>
        <v>0</v>
      </c>
      <c r="O89" s="24">
        <f t="shared" ca="1" si="10"/>
        <v>0</v>
      </c>
      <c r="P89" s="26">
        <f>+IF(($D$8-SUM($F$15:F89)+F89)&gt;0,IF($D$8-SUM($F$15:F89)&gt;0,F89,$D$8-SUM($F$15:F89)+F89),0)</f>
        <v>0</v>
      </c>
      <c r="Q89" s="27">
        <f t="shared" si="11"/>
        <v>0</v>
      </c>
      <c r="R89" s="15" t="e">
        <f t="shared" si="13"/>
        <v>#DIV/0!</v>
      </c>
    </row>
    <row r="90" spans="10:18" x14ac:dyDescent="0.25">
      <c r="J90" s="15">
        <f t="shared" ca="1" si="14"/>
        <v>45173</v>
      </c>
      <c r="K90" s="24">
        <f t="shared" ca="1" si="12"/>
        <v>0.2</v>
      </c>
      <c r="L90" s="24">
        <f t="shared" si="15"/>
        <v>3.7999999999999999E-2</v>
      </c>
      <c r="M90" s="24">
        <f t="shared" ca="1" si="8"/>
        <v>0.23800000000000002</v>
      </c>
      <c r="N90" s="20">
        <f t="shared" ca="1" si="9"/>
        <v>0</v>
      </c>
      <c r="O90" s="24">
        <f t="shared" ca="1" si="10"/>
        <v>0</v>
      </c>
      <c r="P90" s="26">
        <f>+IF(($D$8-SUM($F$15:F90)+F90)&gt;0,IF($D$8-SUM($F$15:F90)&gt;0,F90,$D$8-SUM($F$15:F90)+F90),0)</f>
        <v>0</v>
      </c>
      <c r="Q90" s="27">
        <f t="shared" si="11"/>
        <v>0</v>
      </c>
      <c r="R90" s="15" t="e">
        <f t="shared" si="13"/>
        <v>#DIV/0!</v>
      </c>
    </row>
    <row r="91" spans="10:18" x14ac:dyDescent="0.25">
      <c r="J91" s="15">
        <f t="shared" ca="1" si="14"/>
        <v>45173</v>
      </c>
      <c r="K91" s="24">
        <f t="shared" ca="1" si="12"/>
        <v>0.2</v>
      </c>
      <c r="L91" s="24">
        <f t="shared" si="15"/>
        <v>3.7999999999999999E-2</v>
      </c>
      <c r="M91" s="24">
        <f t="shared" ca="1" si="8"/>
        <v>0.23800000000000002</v>
      </c>
      <c r="N91" s="20">
        <f t="shared" ca="1" si="9"/>
        <v>0</v>
      </c>
      <c r="O91" s="24">
        <f t="shared" ca="1" si="10"/>
        <v>0</v>
      </c>
      <c r="P91" s="26">
        <f>+IF(($D$8-SUM($F$15:F91)+F91)&gt;0,IF($D$8-SUM($F$15:F91)&gt;0,F91,$D$8-SUM($F$15:F91)+F91),0)</f>
        <v>0</v>
      </c>
      <c r="Q91" s="27">
        <f t="shared" si="11"/>
        <v>0</v>
      </c>
      <c r="R91" s="15" t="e">
        <f t="shared" si="13"/>
        <v>#DIV/0!</v>
      </c>
    </row>
    <row r="92" spans="10:18" x14ac:dyDescent="0.25">
      <c r="J92" s="15">
        <f t="shared" ca="1" si="14"/>
        <v>45173</v>
      </c>
      <c r="K92" s="24">
        <f t="shared" ca="1" si="12"/>
        <v>0.2</v>
      </c>
      <c r="L92" s="24">
        <f t="shared" si="15"/>
        <v>3.7999999999999999E-2</v>
      </c>
      <c r="M92" s="24">
        <f t="shared" ca="1" si="8"/>
        <v>0.23800000000000002</v>
      </c>
      <c r="N92" s="20">
        <f t="shared" ca="1" si="9"/>
        <v>0</v>
      </c>
      <c r="O92" s="24">
        <f t="shared" ca="1" si="10"/>
        <v>0</v>
      </c>
      <c r="P92" s="26">
        <f>+IF(($D$8-SUM($F$15:F92)+F92)&gt;0,IF($D$8-SUM($F$15:F92)&gt;0,F92,$D$8-SUM($F$15:F92)+F92),0)</f>
        <v>0</v>
      </c>
      <c r="Q92" s="27">
        <f t="shared" si="11"/>
        <v>0</v>
      </c>
      <c r="R92" s="15" t="e">
        <f t="shared" si="13"/>
        <v>#DIV/0!</v>
      </c>
    </row>
    <row r="93" spans="10:18" x14ac:dyDescent="0.25">
      <c r="J93" s="15">
        <f t="shared" ca="1" si="14"/>
        <v>45173</v>
      </c>
      <c r="K93" s="24">
        <f t="shared" ref="K93:K156" ca="1" si="16">+IF(($D$7-D93)&gt;365,$D$10,$D$9)</f>
        <v>0.2</v>
      </c>
      <c r="L93" s="24">
        <f t="shared" si="15"/>
        <v>3.7999999999999999E-2</v>
      </c>
      <c r="M93" s="24">
        <f t="shared" ref="M93:M156" ca="1" si="17">+K93+L93</f>
        <v>0.23800000000000002</v>
      </c>
      <c r="N93" s="20">
        <f t="shared" ref="N93:N156" ca="1" si="18">+H93*(K93+L93)</f>
        <v>0</v>
      </c>
      <c r="O93" s="24">
        <f t="shared" ref="O93:O156" ca="1" si="19">+I93*(1-(K93+L93))</f>
        <v>0</v>
      </c>
      <c r="P93" s="26">
        <f>+IF(($D$8-SUM($F$15:F93)+F93)&gt;0,IF($D$8-SUM($F$15:F93)&gt;0,F93,$D$8-SUM($F$15:F93)+F93),0)</f>
        <v>0</v>
      </c>
      <c r="Q93" s="27">
        <f t="shared" ref="Q93:Q156" si="20">+IF(P93=0,0,IF(P93=F93,N93,(P93/F93)*N93))</f>
        <v>0</v>
      </c>
      <c r="R93" s="15" t="e">
        <f t="shared" ref="R93:R156" si="21">+ROUNDUP(P93/F93*E93,0)</f>
        <v>#DIV/0!</v>
      </c>
    </row>
    <row r="94" spans="10:18" x14ac:dyDescent="0.25">
      <c r="J94" s="15">
        <f t="shared" ca="1" si="14"/>
        <v>45173</v>
      </c>
      <c r="K94" s="24">
        <f t="shared" ca="1" si="16"/>
        <v>0.2</v>
      </c>
      <c r="L94" s="24">
        <f t="shared" si="15"/>
        <v>3.7999999999999999E-2</v>
      </c>
      <c r="M94" s="24">
        <f t="shared" ca="1" si="17"/>
        <v>0.23800000000000002</v>
      </c>
      <c r="N94" s="20">
        <f t="shared" ca="1" si="18"/>
        <v>0</v>
      </c>
      <c r="O94" s="24">
        <f t="shared" ca="1" si="19"/>
        <v>0</v>
      </c>
      <c r="P94" s="26">
        <f>+IF(($D$8-SUM($F$15:F94)+F94)&gt;0,IF($D$8-SUM($F$15:F94)&gt;0,F94,$D$8-SUM($F$15:F94)+F94),0)</f>
        <v>0</v>
      </c>
      <c r="Q94" s="27">
        <f t="shared" si="20"/>
        <v>0</v>
      </c>
      <c r="R94" s="15" t="e">
        <f t="shared" si="21"/>
        <v>#DIV/0!</v>
      </c>
    </row>
    <row r="95" spans="10:18" x14ac:dyDescent="0.25">
      <c r="J95" s="15">
        <f t="shared" ca="1" si="14"/>
        <v>45173</v>
      </c>
      <c r="K95" s="24">
        <f t="shared" ca="1" si="16"/>
        <v>0.2</v>
      </c>
      <c r="L95" s="24">
        <f t="shared" si="15"/>
        <v>3.7999999999999999E-2</v>
      </c>
      <c r="M95" s="24">
        <f t="shared" ca="1" si="17"/>
        <v>0.23800000000000002</v>
      </c>
      <c r="N95" s="20">
        <f t="shared" ca="1" si="18"/>
        <v>0</v>
      </c>
      <c r="O95" s="24">
        <f t="shared" ca="1" si="19"/>
        <v>0</v>
      </c>
      <c r="P95" s="26">
        <f>+IF(($D$8-SUM($F$15:F95)+F95)&gt;0,IF($D$8-SUM($F$15:F95)&gt;0,F95,$D$8-SUM($F$15:F95)+F95),0)</f>
        <v>0</v>
      </c>
      <c r="Q95" s="27">
        <f t="shared" si="20"/>
        <v>0</v>
      </c>
      <c r="R95" s="15" t="e">
        <f t="shared" si="21"/>
        <v>#DIV/0!</v>
      </c>
    </row>
    <row r="96" spans="10:18" x14ac:dyDescent="0.25">
      <c r="J96" s="15">
        <f t="shared" ca="1" si="14"/>
        <v>45173</v>
      </c>
      <c r="K96" s="24">
        <f t="shared" ca="1" si="16"/>
        <v>0.2</v>
      </c>
      <c r="L96" s="24">
        <f t="shared" si="15"/>
        <v>3.7999999999999999E-2</v>
      </c>
      <c r="M96" s="24">
        <f t="shared" ca="1" si="17"/>
        <v>0.23800000000000002</v>
      </c>
      <c r="N96" s="20">
        <f t="shared" ca="1" si="18"/>
        <v>0</v>
      </c>
      <c r="O96" s="24">
        <f t="shared" ca="1" si="19"/>
        <v>0</v>
      </c>
      <c r="P96" s="26">
        <f>+IF(($D$8-SUM($F$15:F96)+F96)&gt;0,IF($D$8-SUM($F$15:F96)&gt;0,F96,$D$8-SUM($F$15:F96)+F96),0)</f>
        <v>0</v>
      </c>
      <c r="Q96" s="27">
        <f t="shared" si="20"/>
        <v>0</v>
      </c>
      <c r="R96" s="15" t="e">
        <f t="shared" si="21"/>
        <v>#DIV/0!</v>
      </c>
    </row>
    <row r="97" spans="10:18" x14ac:dyDescent="0.25">
      <c r="J97" s="15">
        <f t="shared" ca="1" si="14"/>
        <v>45173</v>
      </c>
      <c r="K97" s="24">
        <f t="shared" ca="1" si="16"/>
        <v>0.2</v>
      </c>
      <c r="L97" s="24">
        <f t="shared" si="15"/>
        <v>3.7999999999999999E-2</v>
      </c>
      <c r="M97" s="24">
        <f t="shared" ca="1" si="17"/>
        <v>0.23800000000000002</v>
      </c>
      <c r="N97" s="20">
        <f t="shared" ca="1" si="18"/>
        <v>0</v>
      </c>
      <c r="O97" s="24">
        <f t="shared" ca="1" si="19"/>
        <v>0</v>
      </c>
      <c r="P97" s="26">
        <f>+IF(($D$8-SUM($F$15:F97)+F97)&gt;0,IF($D$8-SUM($F$15:F97)&gt;0,F97,$D$8-SUM($F$15:F97)+F97),0)</f>
        <v>0</v>
      </c>
      <c r="Q97" s="27">
        <f t="shared" si="20"/>
        <v>0</v>
      </c>
      <c r="R97" s="15" t="e">
        <f t="shared" si="21"/>
        <v>#DIV/0!</v>
      </c>
    </row>
    <row r="98" spans="10:18" x14ac:dyDescent="0.25">
      <c r="J98" s="15">
        <f t="shared" ca="1" si="14"/>
        <v>45173</v>
      </c>
      <c r="K98" s="24">
        <f t="shared" ca="1" si="16"/>
        <v>0.2</v>
      </c>
      <c r="L98" s="24">
        <f t="shared" si="15"/>
        <v>3.7999999999999999E-2</v>
      </c>
      <c r="M98" s="24">
        <f t="shared" ca="1" si="17"/>
        <v>0.23800000000000002</v>
      </c>
      <c r="N98" s="20">
        <f t="shared" ca="1" si="18"/>
        <v>0</v>
      </c>
      <c r="O98" s="24">
        <f t="shared" ca="1" si="19"/>
        <v>0</v>
      </c>
      <c r="P98" s="26">
        <f>+IF(($D$8-SUM($F$15:F98)+F98)&gt;0,IF($D$8-SUM($F$15:F98)&gt;0,F98,$D$8-SUM($F$15:F98)+F98),0)</f>
        <v>0</v>
      </c>
      <c r="Q98" s="27">
        <f t="shared" si="20"/>
        <v>0</v>
      </c>
      <c r="R98" s="15" t="e">
        <f t="shared" si="21"/>
        <v>#DIV/0!</v>
      </c>
    </row>
    <row r="99" spans="10:18" x14ac:dyDescent="0.25">
      <c r="J99" s="15">
        <f t="shared" ca="1" si="14"/>
        <v>45173</v>
      </c>
      <c r="K99" s="24">
        <f t="shared" ca="1" si="16"/>
        <v>0.2</v>
      </c>
      <c r="L99" s="24">
        <f t="shared" si="15"/>
        <v>3.7999999999999999E-2</v>
      </c>
      <c r="M99" s="24">
        <f t="shared" ca="1" si="17"/>
        <v>0.23800000000000002</v>
      </c>
      <c r="N99" s="20">
        <f t="shared" ca="1" si="18"/>
        <v>0</v>
      </c>
      <c r="O99" s="24">
        <f t="shared" ca="1" si="19"/>
        <v>0</v>
      </c>
      <c r="P99" s="26">
        <f>+IF(($D$8-SUM($F$15:F99)+F99)&gt;0,IF($D$8-SUM($F$15:F99)&gt;0,F99,$D$8-SUM($F$15:F99)+F99),0)</f>
        <v>0</v>
      </c>
      <c r="Q99" s="27">
        <f t="shared" si="20"/>
        <v>0</v>
      </c>
      <c r="R99" s="15" t="e">
        <f t="shared" si="21"/>
        <v>#DIV/0!</v>
      </c>
    </row>
    <row r="100" spans="10:18" x14ac:dyDescent="0.25">
      <c r="J100" s="15">
        <f t="shared" ca="1" si="14"/>
        <v>45173</v>
      </c>
      <c r="K100" s="24">
        <f t="shared" ca="1" si="16"/>
        <v>0.2</v>
      </c>
      <c r="L100" s="24">
        <f t="shared" si="15"/>
        <v>3.7999999999999999E-2</v>
      </c>
      <c r="M100" s="24">
        <f t="shared" ca="1" si="17"/>
        <v>0.23800000000000002</v>
      </c>
      <c r="N100" s="20">
        <f t="shared" ca="1" si="18"/>
        <v>0</v>
      </c>
      <c r="O100" s="24">
        <f t="shared" ca="1" si="19"/>
        <v>0</v>
      </c>
      <c r="P100" s="26">
        <f>+IF(($D$8-SUM($F$15:F100)+F100)&gt;0,IF($D$8-SUM($F$15:F100)&gt;0,F100,$D$8-SUM($F$15:F100)+F100),0)</f>
        <v>0</v>
      </c>
      <c r="Q100" s="27">
        <f t="shared" si="20"/>
        <v>0</v>
      </c>
      <c r="R100" s="15" t="e">
        <f t="shared" si="21"/>
        <v>#DIV/0!</v>
      </c>
    </row>
    <row r="101" spans="10:18" x14ac:dyDescent="0.25">
      <c r="J101" s="15">
        <f t="shared" ca="1" si="14"/>
        <v>45173</v>
      </c>
      <c r="K101" s="24">
        <f t="shared" ca="1" si="16"/>
        <v>0.2</v>
      </c>
      <c r="L101" s="24">
        <f t="shared" si="15"/>
        <v>3.7999999999999999E-2</v>
      </c>
      <c r="M101" s="24">
        <f t="shared" ca="1" si="17"/>
        <v>0.23800000000000002</v>
      </c>
      <c r="N101" s="20">
        <f t="shared" ca="1" si="18"/>
        <v>0</v>
      </c>
      <c r="O101" s="24">
        <f t="shared" ca="1" si="19"/>
        <v>0</v>
      </c>
      <c r="P101" s="26">
        <f>+IF(($D$8-SUM($F$15:F101)+F101)&gt;0,IF($D$8-SUM($F$15:F101)&gt;0,F101,$D$8-SUM($F$15:F101)+F101),0)</f>
        <v>0</v>
      </c>
      <c r="Q101" s="27">
        <f t="shared" si="20"/>
        <v>0</v>
      </c>
      <c r="R101" s="15" t="e">
        <f t="shared" si="21"/>
        <v>#DIV/0!</v>
      </c>
    </row>
    <row r="102" spans="10:18" x14ac:dyDescent="0.25">
      <c r="J102" s="15">
        <f t="shared" ca="1" si="14"/>
        <v>45173</v>
      </c>
      <c r="K102" s="24">
        <f t="shared" ca="1" si="16"/>
        <v>0.2</v>
      </c>
      <c r="L102" s="24">
        <f t="shared" si="15"/>
        <v>3.7999999999999999E-2</v>
      </c>
      <c r="M102" s="24">
        <f t="shared" ca="1" si="17"/>
        <v>0.23800000000000002</v>
      </c>
      <c r="N102" s="20">
        <f t="shared" ca="1" si="18"/>
        <v>0</v>
      </c>
      <c r="O102" s="24">
        <f t="shared" ca="1" si="19"/>
        <v>0</v>
      </c>
      <c r="P102" s="26">
        <f>+IF(($D$8-SUM($F$15:F102)+F102)&gt;0,IF($D$8-SUM($F$15:F102)&gt;0,F102,$D$8-SUM($F$15:F102)+F102),0)</f>
        <v>0</v>
      </c>
      <c r="Q102" s="27">
        <f t="shared" si="20"/>
        <v>0</v>
      </c>
      <c r="R102" s="15" t="e">
        <f t="shared" si="21"/>
        <v>#DIV/0!</v>
      </c>
    </row>
    <row r="103" spans="10:18" x14ac:dyDescent="0.25">
      <c r="J103" s="15">
        <f t="shared" ca="1" si="14"/>
        <v>45173</v>
      </c>
      <c r="K103" s="24">
        <f t="shared" ca="1" si="16"/>
        <v>0.2</v>
      </c>
      <c r="L103" s="24">
        <f t="shared" si="15"/>
        <v>3.7999999999999999E-2</v>
      </c>
      <c r="M103" s="24">
        <f t="shared" ca="1" si="17"/>
        <v>0.23800000000000002</v>
      </c>
      <c r="N103" s="20">
        <f t="shared" ca="1" si="18"/>
        <v>0</v>
      </c>
      <c r="O103" s="24">
        <f t="shared" ca="1" si="19"/>
        <v>0</v>
      </c>
      <c r="P103" s="26">
        <f>+IF(($D$8-SUM($F$15:F103)+F103)&gt;0,IF($D$8-SUM($F$15:F103)&gt;0,F103,$D$8-SUM($F$15:F103)+F103),0)</f>
        <v>0</v>
      </c>
      <c r="Q103" s="27">
        <f t="shared" si="20"/>
        <v>0</v>
      </c>
      <c r="R103" s="15" t="e">
        <f t="shared" si="21"/>
        <v>#DIV/0!</v>
      </c>
    </row>
    <row r="104" spans="10:18" x14ac:dyDescent="0.25">
      <c r="J104" s="15">
        <f t="shared" ca="1" si="14"/>
        <v>45173</v>
      </c>
      <c r="K104" s="24">
        <f t="shared" ca="1" si="16"/>
        <v>0.2</v>
      </c>
      <c r="L104" s="24">
        <f t="shared" si="15"/>
        <v>3.7999999999999999E-2</v>
      </c>
      <c r="M104" s="24">
        <f t="shared" ca="1" si="17"/>
        <v>0.23800000000000002</v>
      </c>
      <c r="N104" s="20">
        <f t="shared" ca="1" si="18"/>
        <v>0</v>
      </c>
      <c r="O104" s="24">
        <f t="shared" ca="1" si="19"/>
        <v>0</v>
      </c>
      <c r="P104" s="26">
        <f>+IF(($D$8-SUM($F$15:F104)+F104)&gt;0,IF($D$8-SUM($F$15:F104)&gt;0,F104,$D$8-SUM($F$15:F104)+F104),0)</f>
        <v>0</v>
      </c>
      <c r="Q104" s="27">
        <f t="shared" si="20"/>
        <v>0</v>
      </c>
      <c r="R104" s="15" t="e">
        <f t="shared" si="21"/>
        <v>#DIV/0!</v>
      </c>
    </row>
    <row r="105" spans="10:18" x14ac:dyDescent="0.25">
      <c r="J105" s="15">
        <f t="shared" ca="1" si="14"/>
        <v>45173</v>
      </c>
      <c r="K105" s="24">
        <f t="shared" ca="1" si="16"/>
        <v>0.2</v>
      </c>
      <c r="L105" s="24">
        <f t="shared" si="15"/>
        <v>3.7999999999999999E-2</v>
      </c>
      <c r="M105" s="24">
        <f t="shared" ca="1" si="17"/>
        <v>0.23800000000000002</v>
      </c>
      <c r="N105" s="20">
        <f t="shared" ca="1" si="18"/>
        <v>0</v>
      </c>
      <c r="O105" s="24">
        <f t="shared" ca="1" si="19"/>
        <v>0</v>
      </c>
      <c r="P105" s="26">
        <f>+IF(($D$8-SUM($F$15:F105)+F105)&gt;0,IF($D$8-SUM($F$15:F105)&gt;0,F105,$D$8-SUM($F$15:F105)+F105),0)</f>
        <v>0</v>
      </c>
      <c r="Q105" s="27">
        <f t="shared" si="20"/>
        <v>0</v>
      </c>
      <c r="R105" s="15" t="e">
        <f t="shared" si="21"/>
        <v>#DIV/0!</v>
      </c>
    </row>
    <row r="106" spans="10:18" x14ac:dyDescent="0.25">
      <c r="J106" s="15">
        <f t="shared" ca="1" si="14"/>
        <v>45173</v>
      </c>
      <c r="K106" s="24">
        <f t="shared" ca="1" si="16"/>
        <v>0.2</v>
      </c>
      <c r="L106" s="24">
        <f t="shared" si="15"/>
        <v>3.7999999999999999E-2</v>
      </c>
      <c r="M106" s="24">
        <f t="shared" ca="1" si="17"/>
        <v>0.23800000000000002</v>
      </c>
      <c r="N106" s="20">
        <f t="shared" ca="1" si="18"/>
        <v>0</v>
      </c>
      <c r="O106" s="24">
        <f t="shared" ca="1" si="19"/>
        <v>0</v>
      </c>
      <c r="P106" s="26">
        <f>+IF(($D$8-SUM($F$15:F106)+F106)&gt;0,IF($D$8-SUM($F$15:F106)&gt;0,F106,$D$8-SUM($F$15:F106)+F106),0)</f>
        <v>0</v>
      </c>
      <c r="Q106" s="27">
        <f t="shared" si="20"/>
        <v>0</v>
      </c>
      <c r="R106" s="15" t="e">
        <f t="shared" si="21"/>
        <v>#DIV/0!</v>
      </c>
    </row>
    <row r="107" spans="10:18" x14ac:dyDescent="0.25">
      <c r="J107" s="15">
        <f t="shared" ca="1" si="14"/>
        <v>45173</v>
      </c>
      <c r="K107" s="24">
        <f t="shared" ca="1" si="16"/>
        <v>0.2</v>
      </c>
      <c r="L107" s="24">
        <f t="shared" si="15"/>
        <v>3.7999999999999999E-2</v>
      </c>
      <c r="M107" s="24">
        <f t="shared" ca="1" si="17"/>
        <v>0.23800000000000002</v>
      </c>
      <c r="N107" s="20">
        <f t="shared" ca="1" si="18"/>
        <v>0</v>
      </c>
      <c r="O107" s="24">
        <f t="shared" ca="1" si="19"/>
        <v>0</v>
      </c>
      <c r="P107" s="26">
        <f>+IF(($D$8-SUM($F$15:F107)+F107)&gt;0,IF($D$8-SUM($F$15:F107)&gt;0,F107,$D$8-SUM($F$15:F107)+F107),0)</f>
        <v>0</v>
      </c>
      <c r="Q107" s="27">
        <f t="shared" si="20"/>
        <v>0</v>
      </c>
      <c r="R107" s="15" t="e">
        <f t="shared" si="21"/>
        <v>#DIV/0!</v>
      </c>
    </row>
    <row r="108" spans="10:18" x14ac:dyDescent="0.25">
      <c r="J108" s="15">
        <f t="shared" ca="1" si="14"/>
        <v>45173</v>
      </c>
      <c r="K108" s="24">
        <f t="shared" ca="1" si="16"/>
        <v>0.2</v>
      </c>
      <c r="L108" s="24">
        <f t="shared" si="15"/>
        <v>3.7999999999999999E-2</v>
      </c>
      <c r="M108" s="24">
        <f t="shared" ca="1" si="17"/>
        <v>0.23800000000000002</v>
      </c>
      <c r="N108" s="20">
        <f t="shared" ca="1" si="18"/>
        <v>0</v>
      </c>
      <c r="O108" s="24">
        <f t="shared" ca="1" si="19"/>
        <v>0</v>
      </c>
      <c r="P108" s="26">
        <f>+IF(($D$8-SUM($F$15:F108)+F108)&gt;0,IF($D$8-SUM($F$15:F108)&gt;0,F108,$D$8-SUM($F$15:F108)+F108),0)</f>
        <v>0</v>
      </c>
      <c r="Q108" s="27">
        <f t="shared" si="20"/>
        <v>0</v>
      </c>
      <c r="R108" s="15" t="e">
        <f t="shared" si="21"/>
        <v>#DIV/0!</v>
      </c>
    </row>
    <row r="109" spans="10:18" x14ac:dyDescent="0.25">
      <c r="J109" s="15">
        <f t="shared" ca="1" si="14"/>
        <v>45173</v>
      </c>
      <c r="K109" s="24">
        <f t="shared" ca="1" si="16"/>
        <v>0.2</v>
      </c>
      <c r="L109" s="24">
        <f t="shared" si="15"/>
        <v>3.7999999999999999E-2</v>
      </c>
      <c r="M109" s="24">
        <f t="shared" ca="1" si="17"/>
        <v>0.23800000000000002</v>
      </c>
      <c r="N109" s="20">
        <f t="shared" ca="1" si="18"/>
        <v>0</v>
      </c>
      <c r="O109" s="24">
        <f t="shared" ca="1" si="19"/>
        <v>0</v>
      </c>
      <c r="P109" s="26">
        <f>+IF(($D$8-SUM($F$15:F109)+F109)&gt;0,IF($D$8-SUM($F$15:F109)&gt;0,F109,$D$8-SUM($F$15:F109)+F109),0)</f>
        <v>0</v>
      </c>
      <c r="Q109" s="27">
        <f t="shared" si="20"/>
        <v>0</v>
      </c>
      <c r="R109" s="15" t="e">
        <f t="shared" si="21"/>
        <v>#DIV/0!</v>
      </c>
    </row>
    <row r="110" spans="10:18" x14ac:dyDescent="0.25">
      <c r="J110" s="15">
        <f t="shared" ca="1" si="14"/>
        <v>45173</v>
      </c>
      <c r="K110" s="24">
        <f t="shared" ca="1" si="16"/>
        <v>0.2</v>
      </c>
      <c r="L110" s="24">
        <f t="shared" si="15"/>
        <v>3.7999999999999999E-2</v>
      </c>
      <c r="M110" s="24">
        <f t="shared" ca="1" si="17"/>
        <v>0.23800000000000002</v>
      </c>
      <c r="N110" s="20">
        <f t="shared" ca="1" si="18"/>
        <v>0</v>
      </c>
      <c r="O110" s="24">
        <f t="shared" ca="1" si="19"/>
        <v>0</v>
      </c>
      <c r="P110" s="26">
        <f>+IF(($D$8-SUM($F$15:F110)+F110)&gt;0,IF($D$8-SUM($F$15:F110)&gt;0,F110,$D$8-SUM($F$15:F110)+F110),0)</f>
        <v>0</v>
      </c>
      <c r="Q110" s="27">
        <f t="shared" si="20"/>
        <v>0</v>
      </c>
      <c r="R110" s="15" t="e">
        <f t="shared" si="21"/>
        <v>#DIV/0!</v>
      </c>
    </row>
    <row r="111" spans="10:18" x14ac:dyDescent="0.25">
      <c r="J111" s="15">
        <f t="shared" ca="1" si="14"/>
        <v>45173</v>
      </c>
      <c r="K111" s="24">
        <f t="shared" ca="1" si="16"/>
        <v>0.2</v>
      </c>
      <c r="L111" s="24">
        <f t="shared" si="15"/>
        <v>3.7999999999999999E-2</v>
      </c>
      <c r="M111" s="24">
        <f t="shared" ca="1" si="17"/>
        <v>0.23800000000000002</v>
      </c>
      <c r="N111" s="20">
        <f t="shared" ca="1" si="18"/>
        <v>0</v>
      </c>
      <c r="O111" s="24">
        <f t="shared" ca="1" si="19"/>
        <v>0</v>
      </c>
      <c r="P111" s="26">
        <f>+IF(($D$8-SUM($F$15:F111)+F111)&gt;0,IF($D$8-SUM($F$15:F111)&gt;0,F111,$D$8-SUM($F$15:F111)+F111),0)</f>
        <v>0</v>
      </c>
      <c r="Q111" s="27">
        <f t="shared" si="20"/>
        <v>0</v>
      </c>
      <c r="R111" s="15" t="e">
        <f t="shared" si="21"/>
        <v>#DIV/0!</v>
      </c>
    </row>
    <row r="112" spans="10:18" x14ac:dyDescent="0.25">
      <c r="J112" s="15">
        <f t="shared" ca="1" si="14"/>
        <v>45173</v>
      </c>
      <c r="K112" s="24">
        <f t="shared" ca="1" si="16"/>
        <v>0.2</v>
      </c>
      <c r="L112" s="24">
        <f t="shared" si="15"/>
        <v>3.7999999999999999E-2</v>
      </c>
      <c r="M112" s="24">
        <f t="shared" ca="1" si="17"/>
        <v>0.23800000000000002</v>
      </c>
      <c r="N112" s="20">
        <f t="shared" ca="1" si="18"/>
        <v>0</v>
      </c>
      <c r="O112" s="24">
        <f t="shared" ca="1" si="19"/>
        <v>0</v>
      </c>
      <c r="P112" s="26">
        <f>+IF(($D$8-SUM($F$15:F112)+F112)&gt;0,IF($D$8-SUM($F$15:F112)&gt;0,F112,$D$8-SUM($F$15:F112)+F112),0)</f>
        <v>0</v>
      </c>
      <c r="Q112" s="27">
        <f t="shared" si="20"/>
        <v>0</v>
      </c>
      <c r="R112" s="15" t="e">
        <f t="shared" si="21"/>
        <v>#DIV/0!</v>
      </c>
    </row>
    <row r="113" spans="10:18" x14ac:dyDescent="0.25">
      <c r="J113" s="15">
        <f t="shared" ca="1" si="14"/>
        <v>45173</v>
      </c>
      <c r="K113" s="24">
        <f t="shared" ca="1" si="16"/>
        <v>0.2</v>
      </c>
      <c r="L113" s="24">
        <f t="shared" si="15"/>
        <v>3.7999999999999999E-2</v>
      </c>
      <c r="M113" s="24">
        <f t="shared" ca="1" si="17"/>
        <v>0.23800000000000002</v>
      </c>
      <c r="N113" s="20">
        <f t="shared" ca="1" si="18"/>
        <v>0</v>
      </c>
      <c r="O113" s="24">
        <f t="shared" ca="1" si="19"/>
        <v>0</v>
      </c>
      <c r="P113" s="26">
        <f>+IF(($D$8-SUM($F$15:F113)+F113)&gt;0,IF($D$8-SUM($F$15:F113)&gt;0,F113,$D$8-SUM($F$15:F113)+F113),0)</f>
        <v>0</v>
      </c>
      <c r="Q113" s="27">
        <f t="shared" si="20"/>
        <v>0</v>
      </c>
      <c r="R113" s="15" t="e">
        <f t="shared" si="21"/>
        <v>#DIV/0!</v>
      </c>
    </row>
    <row r="114" spans="10:18" x14ac:dyDescent="0.25">
      <c r="J114" s="15">
        <f t="shared" ca="1" si="14"/>
        <v>45173</v>
      </c>
      <c r="K114" s="24">
        <f t="shared" ca="1" si="16"/>
        <v>0.2</v>
      </c>
      <c r="L114" s="24">
        <f t="shared" si="15"/>
        <v>3.7999999999999999E-2</v>
      </c>
      <c r="M114" s="24">
        <f t="shared" ca="1" si="17"/>
        <v>0.23800000000000002</v>
      </c>
      <c r="N114" s="20">
        <f t="shared" ca="1" si="18"/>
        <v>0</v>
      </c>
      <c r="O114" s="24">
        <f t="shared" ca="1" si="19"/>
        <v>0</v>
      </c>
      <c r="P114" s="26">
        <f>+IF(($D$8-SUM($F$15:F114)+F114)&gt;0,IF($D$8-SUM($F$15:F114)&gt;0,F114,$D$8-SUM($F$15:F114)+F114),0)</f>
        <v>0</v>
      </c>
      <c r="Q114" s="27">
        <f t="shared" si="20"/>
        <v>0</v>
      </c>
      <c r="R114" s="15" t="e">
        <f t="shared" si="21"/>
        <v>#DIV/0!</v>
      </c>
    </row>
    <row r="115" spans="10:18" x14ac:dyDescent="0.25">
      <c r="J115" s="15">
        <f t="shared" ca="1" si="14"/>
        <v>45173</v>
      </c>
      <c r="K115" s="24">
        <f t="shared" ca="1" si="16"/>
        <v>0.2</v>
      </c>
      <c r="L115" s="24">
        <f t="shared" si="15"/>
        <v>3.7999999999999999E-2</v>
      </c>
      <c r="M115" s="24">
        <f t="shared" ca="1" si="17"/>
        <v>0.23800000000000002</v>
      </c>
      <c r="N115" s="20">
        <f t="shared" ca="1" si="18"/>
        <v>0</v>
      </c>
      <c r="O115" s="24">
        <f t="shared" ca="1" si="19"/>
        <v>0</v>
      </c>
      <c r="P115" s="26">
        <f>+IF(($D$8-SUM($F$15:F115)+F115)&gt;0,IF($D$8-SUM($F$15:F115)&gt;0,F115,$D$8-SUM($F$15:F115)+F115),0)</f>
        <v>0</v>
      </c>
      <c r="Q115" s="27">
        <f t="shared" si="20"/>
        <v>0</v>
      </c>
      <c r="R115" s="15" t="e">
        <f t="shared" si="21"/>
        <v>#DIV/0!</v>
      </c>
    </row>
    <row r="116" spans="10:18" x14ac:dyDescent="0.25">
      <c r="J116" s="15">
        <f t="shared" ca="1" si="14"/>
        <v>45173</v>
      </c>
      <c r="K116" s="24">
        <f t="shared" ca="1" si="16"/>
        <v>0.2</v>
      </c>
      <c r="L116" s="24">
        <f t="shared" si="15"/>
        <v>3.7999999999999999E-2</v>
      </c>
      <c r="M116" s="24">
        <f t="shared" ca="1" si="17"/>
        <v>0.23800000000000002</v>
      </c>
      <c r="N116" s="20">
        <f t="shared" ca="1" si="18"/>
        <v>0</v>
      </c>
      <c r="O116" s="24">
        <f t="shared" ca="1" si="19"/>
        <v>0</v>
      </c>
      <c r="P116" s="26">
        <f>+IF(($D$8-SUM($F$15:F116)+F116)&gt;0,IF($D$8-SUM($F$15:F116)&gt;0,F116,$D$8-SUM($F$15:F116)+F116),0)</f>
        <v>0</v>
      </c>
      <c r="Q116" s="27">
        <f t="shared" si="20"/>
        <v>0</v>
      </c>
      <c r="R116" s="15" t="e">
        <f t="shared" si="21"/>
        <v>#DIV/0!</v>
      </c>
    </row>
    <row r="117" spans="10:18" x14ac:dyDescent="0.25">
      <c r="J117" s="15">
        <f t="shared" ca="1" si="14"/>
        <v>45173</v>
      </c>
      <c r="K117" s="24">
        <f t="shared" ca="1" si="16"/>
        <v>0.2</v>
      </c>
      <c r="L117" s="24">
        <f t="shared" si="15"/>
        <v>3.7999999999999999E-2</v>
      </c>
      <c r="M117" s="24">
        <f t="shared" ca="1" si="17"/>
        <v>0.23800000000000002</v>
      </c>
      <c r="N117" s="20">
        <f t="shared" ca="1" si="18"/>
        <v>0</v>
      </c>
      <c r="O117" s="24">
        <f t="shared" ca="1" si="19"/>
        <v>0</v>
      </c>
      <c r="P117" s="26">
        <f>+IF(($D$8-SUM($F$15:F117)+F117)&gt;0,IF($D$8-SUM($F$15:F117)&gt;0,F117,$D$8-SUM($F$15:F117)+F117),0)</f>
        <v>0</v>
      </c>
      <c r="Q117" s="27">
        <f t="shared" si="20"/>
        <v>0</v>
      </c>
      <c r="R117" s="15" t="e">
        <f t="shared" si="21"/>
        <v>#DIV/0!</v>
      </c>
    </row>
    <row r="118" spans="10:18" x14ac:dyDescent="0.25">
      <c r="J118" s="15">
        <f t="shared" ca="1" si="14"/>
        <v>45173</v>
      </c>
      <c r="K118" s="24">
        <f t="shared" ca="1" si="16"/>
        <v>0.2</v>
      </c>
      <c r="L118" s="24">
        <f t="shared" si="15"/>
        <v>3.7999999999999999E-2</v>
      </c>
      <c r="M118" s="24">
        <f t="shared" ca="1" si="17"/>
        <v>0.23800000000000002</v>
      </c>
      <c r="N118" s="20">
        <f t="shared" ca="1" si="18"/>
        <v>0</v>
      </c>
      <c r="O118" s="24">
        <f t="shared" ca="1" si="19"/>
        <v>0</v>
      </c>
      <c r="P118" s="26">
        <f>+IF(($D$8-SUM($F$15:F118)+F118)&gt;0,IF($D$8-SUM($F$15:F118)&gt;0,F118,$D$8-SUM($F$15:F118)+F118),0)</f>
        <v>0</v>
      </c>
      <c r="Q118" s="27">
        <f t="shared" si="20"/>
        <v>0</v>
      </c>
      <c r="R118" s="15" t="e">
        <f t="shared" si="21"/>
        <v>#DIV/0!</v>
      </c>
    </row>
    <row r="119" spans="10:18" x14ac:dyDescent="0.25">
      <c r="J119" s="15">
        <f t="shared" ca="1" si="14"/>
        <v>45173</v>
      </c>
      <c r="K119" s="24">
        <f t="shared" ca="1" si="16"/>
        <v>0.2</v>
      </c>
      <c r="L119" s="24">
        <f t="shared" si="15"/>
        <v>3.7999999999999999E-2</v>
      </c>
      <c r="M119" s="24">
        <f t="shared" ca="1" si="17"/>
        <v>0.23800000000000002</v>
      </c>
      <c r="N119" s="20">
        <f t="shared" ca="1" si="18"/>
        <v>0</v>
      </c>
      <c r="O119" s="24">
        <f t="shared" ca="1" si="19"/>
        <v>0</v>
      </c>
      <c r="P119" s="26">
        <f>+IF(($D$8-SUM($F$15:F119)+F119)&gt;0,IF($D$8-SUM($F$15:F119)&gt;0,F119,$D$8-SUM($F$15:F119)+F119),0)</f>
        <v>0</v>
      </c>
      <c r="Q119" s="27">
        <f t="shared" si="20"/>
        <v>0</v>
      </c>
      <c r="R119" s="15" t="e">
        <f t="shared" si="21"/>
        <v>#DIV/0!</v>
      </c>
    </row>
    <row r="120" spans="10:18" x14ac:dyDescent="0.25">
      <c r="J120" s="15">
        <f t="shared" ca="1" si="14"/>
        <v>45173</v>
      </c>
      <c r="K120" s="24">
        <f t="shared" ca="1" si="16"/>
        <v>0.2</v>
      </c>
      <c r="L120" s="24">
        <f t="shared" si="15"/>
        <v>3.7999999999999999E-2</v>
      </c>
      <c r="M120" s="24">
        <f t="shared" ca="1" si="17"/>
        <v>0.23800000000000002</v>
      </c>
      <c r="N120" s="20">
        <f t="shared" ca="1" si="18"/>
        <v>0</v>
      </c>
      <c r="O120" s="24">
        <f t="shared" ca="1" si="19"/>
        <v>0</v>
      </c>
      <c r="P120" s="26">
        <f>+IF(($D$8-SUM($F$15:F120)+F120)&gt;0,IF($D$8-SUM($F$15:F120)&gt;0,F120,$D$8-SUM($F$15:F120)+F120),0)</f>
        <v>0</v>
      </c>
      <c r="Q120" s="27">
        <f t="shared" si="20"/>
        <v>0</v>
      </c>
      <c r="R120" s="15" t="e">
        <f t="shared" si="21"/>
        <v>#DIV/0!</v>
      </c>
    </row>
    <row r="121" spans="10:18" x14ac:dyDescent="0.25">
      <c r="J121" s="15">
        <f t="shared" ca="1" si="14"/>
        <v>45173</v>
      </c>
      <c r="K121" s="24">
        <f t="shared" ca="1" si="16"/>
        <v>0.2</v>
      </c>
      <c r="L121" s="24">
        <f t="shared" si="15"/>
        <v>3.7999999999999999E-2</v>
      </c>
      <c r="M121" s="24">
        <f t="shared" ca="1" si="17"/>
        <v>0.23800000000000002</v>
      </c>
      <c r="N121" s="20">
        <f t="shared" ca="1" si="18"/>
        <v>0</v>
      </c>
      <c r="O121" s="24">
        <f t="shared" ca="1" si="19"/>
        <v>0</v>
      </c>
      <c r="P121" s="26">
        <f>+IF(($D$8-SUM($F$15:F121)+F121)&gt;0,IF($D$8-SUM($F$15:F121)&gt;0,F121,$D$8-SUM($F$15:F121)+F121),0)</f>
        <v>0</v>
      </c>
      <c r="Q121" s="27">
        <f t="shared" si="20"/>
        <v>0</v>
      </c>
      <c r="R121" s="15" t="e">
        <f t="shared" si="21"/>
        <v>#DIV/0!</v>
      </c>
    </row>
    <row r="122" spans="10:18" x14ac:dyDescent="0.25">
      <c r="J122" s="15">
        <f t="shared" ca="1" si="14"/>
        <v>45173</v>
      </c>
      <c r="K122" s="24">
        <f t="shared" ca="1" si="16"/>
        <v>0.2</v>
      </c>
      <c r="L122" s="24">
        <f t="shared" si="15"/>
        <v>3.7999999999999999E-2</v>
      </c>
      <c r="M122" s="24">
        <f t="shared" ca="1" si="17"/>
        <v>0.23800000000000002</v>
      </c>
      <c r="N122" s="20">
        <f t="shared" ca="1" si="18"/>
        <v>0</v>
      </c>
      <c r="O122" s="24">
        <f t="shared" ca="1" si="19"/>
        <v>0</v>
      </c>
      <c r="P122" s="26">
        <f>+IF(($D$8-SUM($F$15:F122)+F122)&gt;0,IF($D$8-SUM($F$15:F122)&gt;0,F122,$D$8-SUM($F$15:F122)+F122),0)</f>
        <v>0</v>
      </c>
      <c r="Q122" s="27">
        <f t="shared" si="20"/>
        <v>0</v>
      </c>
      <c r="R122" s="15" t="e">
        <f t="shared" si="21"/>
        <v>#DIV/0!</v>
      </c>
    </row>
    <row r="123" spans="10:18" x14ac:dyDescent="0.25">
      <c r="J123" s="15">
        <f t="shared" ca="1" si="14"/>
        <v>45173</v>
      </c>
      <c r="K123" s="24">
        <f t="shared" ca="1" si="16"/>
        <v>0.2</v>
      </c>
      <c r="L123" s="24">
        <f t="shared" si="15"/>
        <v>3.7999999999999999E-2</v>
      </c>
      <c r="M123" s="24">
        <f t="shared" ca="1" si="17"/>
        <v>0.23800000000000002</v>
      </c>
      <c r="N123" s="20">
        <f t="shared" ca="1" si="18"/>
        <v>0</v>
      </c>
      <c r="O123" s="24">
        <f t="shared" ca="1" si="19"/>
        <v>0</v>
      </c>
      <c r="P123" s="26">
        <f>+IF(($D$8-SUM($F$15:F123)+F123)&gt;0,IF($D$8-SUM($F$15:F123)&gt;0,F123,$D$8-SUM($F$15:F123)+F123),0)</f>
        <v>0</v>
      </c>
      <c r="Q123" s="27">
        <f t="shared" si="20"/>
        <v>0</v>
      </c>
      <c r="R123" s="15" t="e">
        <f t="shared" si="21"/>
        <v>#DIV/0!</v>
      </c>
    </row>
    <row r="124" spans="10:18" x14ac:dyDescent="0.25">
      <c r="J124" s="15">
        <f t="shared" ca="1" si="14"/>
        <v>45173</v>
      </c>
      <c r="K124" s="24">
        <f t="shared" ca="1" si="16"/>
        <v>0.2</v>
      </c>
      <c r="L124" s="24">
        <f t="shared" si="15"/>
        <v>3.7999999999999999E-2</v>
      </c>
      <c r="M124" s="24">
        <f t="shared" ca="1" si="17"/>
        <v>0.23800000000000002</v>
      </c>
      <c r="N124" s="20">
        <f t="shared" ca="1" si="18"/>
        <v>0</v>
      </c>
      <c r="O124" s="24">
        <f t="shared" ca="1" si="19"/>
        <v>0</v>
      </c>
      <c r="P124" s="26">
        <f>+IF(($D$8-SUM($F$15:F124)+F124)&gt;0,IF($D$8-SUM($F$15:F124)&gt;0,F124,$D$8-SUM($F$15:F124)+F124),0)</f>
        <v>0</v>
      </c>
      <c r="Q124" s="27">
        <f t="shared" si="20"/>
        <v>0</v>
      </c>
      <c r="R124" s="15" t="e">
        <f t="shared" si="21"/>
        <v>#DIV/0!</v>
      </c>
    </row>
    <row r="125" spans="10:18" x14ac:dyDescent="0.25">
      <c r="J125" s="15">
        <f t="shared" ca="1" si="14"/>
        <v>45173</v>
      </c>
      <c r="K125" s="24">
        <f t="shared" ca="1" si="16"/>
        <v>0.2</v>
      </c>
      <c r="L125" s="24">
        <f t="shared" si="15"/>
        <v>3.7999999999999999E-2</v>
      </c>
      <c r="M125" s="24">
        <f t="shared" ca="1" si="17"/>
        <v>0.23800000000000002</v>
      </c>
      <c r="N125" s="20">
        <f t="shared" ca="1" si="18"/>
        <v>0</v>
      </c>
      <c r="O125" s="24">
        <f t="shared" ca="1" si="19"/>
        <v>0</v>
      </c>
      <c r="P125" s="26">
        <f>+IF(($D$8-SUM($F$15:F125)+F125)&gt;0,IF($D$8-SUM($F$15:F125)&gt;0,F125,$D$8-SUM($F$15:F125)+F125),0)</f>
        <v>0</v>
      </c>
      <c r="Q125" s="27">
        <f t="shared" si="20"/>
        <v>0</v>
      </c>
      <c r="R125" s="15" t="e">
        <f t="shared" si="21"/>
        <v>#DIV/0!</v>
      </c>
    </row>
    <row r="126" spans="10:18" x14ac:dyDescent="0.25">
      <c r="J126" s="15">
        <f t="shared" ca="1" si="14"/>
        <v>45173</v>
      </c>
      <c r="K126" s="24">
        <f t="shared" ca="1" si="16"/>
        <v>0.2</v>
      </c>
      <c r="L126" s="24">
        <f t="shared" si="15"/>
        <v>3.7999999999999999E-2</v>
      </c>
      <c r="M126" s="24">
        <f t="shared" ca="1" si="17"/>
        <v>0.23800000000000002</v>
      </c>
      <c r="N126" s="20">
        <f t="shared" ca="1" si="18"/>
        <v>0</v>
      </c>
      <c r="O126" s="24">
        <f t="shared" ca="1" si="19"/>
        <v>0</v>
      </c>
      <c r="P126" s="26">
        <f>+IF(($D$8-SUM($F$15:F126)+F126)&gt;0,IF($D$8-SUM($F$15:F126)&gt;0,F126,$D$8-SUM($F$15:F126)+F126),0)</f>
        <v>0</v>
      </c>
      <c r="Q126" s="27">
        <f t="shared" si="20"/>
        <v>0</v>
      </c>
      <c r="R126" s="15" t="e">
        <f t="shared" si="21"/>
        <v>#DIV/0!</v>
      </c>
    </row>
    <row r="127" spans="10:18" x14ac:dyDescent="0.25">
      <c r="J127" s="15">
        <f t="shared" ca="1" si="14"/>
        <v>45173</v>
      </c>
      <c r="K127" s="24">
        <f t="shared" ca="1" si="16"/>
        <v>0.2</v>
      </c>
      <c r="L127" s="24">
        <f t="shared" si="15"/>
        <v>3.7999999999999999E-2</v>
      </c>
      <c r="M127" s="24">
        <f t="shared" ca="1" si="17"/>
        <v>0.23800000000000002</v>
      </c>
      <c r="N127" s="20">
        <f t="shared" ca="1" si="18"/>
        <v>0</v>
      </c>
      <c r="O127" s="24">
        <f t="shared" ca="1" si="19"/>
        <v>0</v>
      </c>
      <c r="P127" s="26">
        <f>+IF(($D$8-SUM($F$15:F127)+F127)&gt;0,IF($D$8-SUM($F$15:F127)&gt;0,F127,$D$8-SUM($F$15:F127)+F127),0)</f>
        <v>0</v>
      </c>
      <c r="Q127" s="27">
        <f t="shared" si="20"/>
        <v>0</v>
      </c>
      <c r="R127" s="15" t="e">
        <f t="shared" si="21"/>
        <v>#DIV/0!</v>
      </c>
    </row>
    <row r="128" spans="10:18" x14ac:dyDescent="0.25">
      <c r="J128" s="15">
        <f t="shared" ca="1" si="14"/>
        <v>45173</v>
      </c>
      <c r="K128" s="24">
        <f t="shared" ca="1" si="16"/>
        <v>0.2</v>
      </c>
      <c r="L128" s="24">
        <f t="shared" si="15"/>
        <v>3.7999999999999999E-2</v>
      </c>
      <c r="M128" s="24">
        <f t="shared" ca="1" si="17"/>
        <v>0.23800000000000002</v>
      </c>
      <c r="N128" s="20">
        <f t="shared" ca="1" si="18"/>
        <v>0</v>
      </c>
      <c r="O128" s="24">
        <f t="shared" ca="1" si="19"/>
        <v>0</v>
      </c>
      <c r="P128" s="26">
        <f>+IF(($D$8-SUM($F$15:F128)+F128)&gt;0,IF($D$8-SUM($F$15:F128)&gt;0,F128,$D$8-SUM($F$15:F128)+F128),0)</f>
        <v>0</v>
      </c>
      <c r="Q128" s="27">
        <f t="shared" si="20"/>
        <v>0</v>
      </c>
      <c r="R128" s="15" t="e">
        <f t="shared" si="21"/>
        <v>#DIV/0!</v>
      </c>
    </row>
    <row r="129" spans="10:18" x14ac:dyDescent="0.25">
      <c r="J129" s="15">
        <f t="shared" ca="1" si="14"/>
        <v>45173</v>
      </c>
      <c r="K129" s="24">
        <f t="shared" ca="1" si="16"/>
        <v>0.2</v>
      </c>
      <c r="L129" s="24">
        <f t="shared" si="15"/>
        <v>3.7999999999999999E-2</v>
      </c>
      <c r="M129" s="24">
        <f t="shared" ca="1" si="17"/>
        <v>0.23800000000000002</v>
      </c>
      <c r="N129" s="20">
        <f t="shared" ca="1" si="18"/>
        <v>0</v>
      </c>
      <c r="O129" s="24">
        <f t="shared" ca="1" si="19"/>
        <v>0</v>
      </c>
      <c r="P129" s="26">
        <f>+IF(($D$8-SUM($F$15:F129)+F129)&gt;0,IF($D$8-SUM($F$15:F129)&gt;0,F129,$D$8-SUM($F$15:F129)+F129),0)</f>
        <v>0</v>
      </c>
      <c r="Q129" s="27">
        <f t="shared" si="20"/>
        <v>0</v>
      </c>
      <c r="R129" s="15" t="e">
        <f t="shared" si="21"/>
        <v>#DIV/0!</v>
      </c>
    </row>
    <row r="130" spans="10:18" x14ac:dyDescent="0.25">
      <c r="J130" s="15">
        <f t="shared" ca="1" si="14"/>
        <v>45173</v>
      </c>
      <c r="K130" s="24">
        <f t="shared" ca="1" si="16"/>
        <v>0.2</v>
      </c>
      <c r="L130" s="24">
        <f t="shared" si="15"/>
        <v>3.7999999999999999E-2</v>
      </c>
      <c r="M130" s="24">
        <f t="shared" ca="1" si="17"/>
        <v>0.23800000000000002</v>
      </c>
      <c r="N130" s="20">
        <f t="shared" ca="1" si="18"/>
        <v>0</v>
      </c>
      <c r="O130" s="24">
        <f t="shared" ca="1" si="19"/>
        <v>0</v>
      </c>
      <c r="P130" s="26">
        <f>+IF(($D$8-SUM($F$15:F130)+F130)&gt;0,IF($D$8-SUM($F$15:F130)&gt;0,F130,$D$8-SUM($F$15:F130)+F130),0)</f>
        <v>0</v>
      </c>
      <c r="Q130" s="27">
        <f t="shared" si="20"/>
        <v>0</v>
      </c>
      <c r="R130" s="15" t="e">
        <f t="shared" si="21"/>
        <v>#DIV/0!</v>
      </c>
    </row>
    <row r="131" spans="10:18" x14ac:dyDescent="0.25">
      <c r="J131" s="15">
        <f t="shared" ca="1" si="14"/>
        <v>45173</v>
      </c>
      <c r="K131" s="24">
        <f t="shared" ca="1" si="16"/>
        <v>0.2</v>
      </c>
      <c r="L131" s="24">
        <f t="shared" si="15"/>
        <v>3.7999999999999999E-2</v>
      </c>
      <c r="M131" s="24">
        <f t="shared" ca="1" si="17"/>
        <v>0.23800000000000002</v>
      </c>
      <c r="N131" s="20">
        <f t="shared" ca="1" si="18"/>
        <v>0</v>
      </c>
      <c r="O131" s="24">
        <f t="shared" ca="1" si="19"/>
        <v>0</v>
      </c>
      <c r="P131" s="26">
        <f>+IF(($D$8-SUM($F$15:F131)+F131)&gt;0,IF($D$8-SUM($F$15:F131)&gt;0,F131,$D$8-SUM($F$15:F131)+F131),0)</f>
        <v>0</v>
      </c>
      <c r="Q131" s="27">
        <f t="shared" si="20"/>
        <v>0</v>
      </c>
      <c r="R131" s="15" t="e">
        <f t="shared" si="21"/>
        <v>#DIV/0!</v>
      </c>
    </row>
    <row r="132" spans="10:18" x14ac:dyDescent="0.25">
      <c r="J132" s="15">
        <f t="shared" ca="1" si="14"/>
        <v>45173</v>
      </c>
      <c r="K132" s="24">
        <f t="shared" ca="1" si="16"/>
        <v>0.2</v>
      </c>
      <c r="L132" s="24">
        <f t="shared" si="15"/>
        <v>3.7999999999999999E-2</v>
      </c>
      <c r="M132" s="24">
        <f t="shared" ca="1" si="17"/>
        <v>0.23800000000000002</v>
      </c>
      <c r="N132" s="20">
        <f t="shared" ca="1" si="18"/>
        <v>0</v>
      </c>
      <c r="O132" s="24">
        <f t="shared" ca="1" si="19"/>
        <v>0</v>
      </c>
      <c r="P132" s="26">
        <f>+IF(($D$8-SUM($F$15:F132)+F132)&gt;0,IF($D$8-SUM($F$15:F132)&gt;0,F132,$D$8-SUM($F$15:F132)+F132),0)</f>
        <v>0</v>
      </c>
      <c r="Q132" s="27">
        <f t="shared" si="20"/>
        <v>0</v>
      </c>
      <c r="R132" s="15" t="e">
        <f t="shared" si="21"/>
        <v>#DIV/0!</v>
      </c>
    </row>
    <row r="133" spans="10:18" x14ac:dyDescent="0.25">
      <c r="J133" s="15">
        <f t="shared" ca="1" si="14"/>
        <v>45173</v>
      </c>
      <c r="K133" s="24">
        <f t="shared" ca="1" si="16"/>
        <v>0.2</v>
      </c>
      <c r="L133" s="24">
        <f t="shared" si="15"/>
        <v>3.7999999999999999E-2</v>
      </c>
      <c r="M133" s="24">
        <f t="shared" ca="1" si="17"/>
        <v>0.23800000000000002</v>
      </c>
      <c r="N133" s="20">
        <f t="shared" ca="1" si="18"/>
        <v>0</v>
      </c>
      <c r="O133" s="24">
        <f t="shared" ca="1" si="19"/>
        <v>0</v>
      </c>
      <c r="P133" s="26">
        <f>+IF(($D$8-SUM($F$15:F133)+F133)&gt;0,IF($D$8-SUM($F$15:F133)&gt;0,F133,$D$8-SUM($F$15:F133)+F133),0)</f>
        <v>0</v>
      </c>
      <c r="Q133" s="27">
        <f t="shared" si="20"/>
        <v>0</v>
      </c>
      <c r="R133" s="15" t="e">
        <f t="shared" si="21"/>
        <v>#DIV/0!</v>
      </c>
    </row>
    <row r="134" spans="10:18" x14ac:dyDescent="0.25">
      <c r="J134" s="15">
        <f t="shared" ca="1" si="14"/>
        <v>45173</v>
      </c>
      <c r="K134" s="24">
        <f t="shared" ca="1" si="16"/>
        <v>0.2</v>
      </c>
      <c r="L134" s="24">
        <f t="shared" si="15"/>
        <v>3.7999999999999999E-2</v>
      </c>
      <c r="M134" s="24">
        <f t="shared" ca="1" si="17"/>
        <v>0.23800000000000002</v>
      </c>
      <c r="N134" s="20">
        <f t="shared" ca="1" si="18"/>
        <v>0</v>
      </c>
      <c r="O134" s="24">
        <f t="shared" ca="1" si="19"/>
        <v>0</v>
      </c>
      <c r="P134" s="26">
        <f>+IF(($D$8-SUM($F$15:F134)+F134)&gt;0,IF($D$8-SUM($F$15:F134)&gt;0,F134,$D$8-SUM($F$15:F134)+F134),0)</f>
        <v>0</v>
      </c>
      <c r="Q134" s="27">
        <f t="shared" si="20"/>
        <v>0</v>
      </c>
      <c r="R134" s="15" t="e">
        <f t="shared" si="21"/>
        <v>#DIV/0!</v>
      </c>
    </row>
    <row r="135" spans="10:18" x14ac:dyDescent="0.25">
      <c r="J135" s="15">
        <f t="shared" ca="1" si="14"/>
        <v>45173</v>
      </c>
      <c r="K135" s="24">
        <f t="shared" ca="1" si="16"/>
        <v>0.2</v>
      </c>
      <c r="L135" s="24">
        <f t="shared" si="15"/>
        <v>3.7999999999999999E-2</v>
      </c>
      <c r="M135" s="24">
        <f t="shared" ca="1" si="17"/>
        <v>0.23800000000000002</v>
      </c>
      <c r="N135" s="20">
        <f t="shared" ca="1" si="18"/>
        <v>0</v>
      </c>
      <c r="O135" s="24">
        <f t="shared" ca="1" si="19"/>
        <v>0</v>
      </c>
      <c r="P135" s="26">
        <f>+IF(($D$8-SUM($F$15:F135)+F135)&gt;0,IF($D$8-SUM($F$15:F135)&gt;0,F135,$D$8-SUM($F$15:F135)+F135),0)</f>
        <v>0</v>
      </c>
      <c r="Q135" s="27">
        <f t="shared" si="20"/>
        <v>0</v>
      </c>
      <c r="R135" s="15" t="e">
        <f t="shared" si="21"/>
        <v>#DIV/0!</v>
      </c>
    </row>
    <row r="136" spans="10:18" x14ac:dyDescent="0.25">
      <c r="J136" s="15">
        <f t="shared" ca="1" si="14"/>
        <v>45173</v>
      </c>
      <c r="K136" s="24">
        <f t="shared" ca="1" si="16"/>
        <v>0.2</v>
      </c>
      <c r="L136" s="24">
        <f t="shared" si="15"/>
        <v>3.7999999999999999E-2</v>
      </c>
      <c r="M136" s="24">
        <f t="shared" ca="1" si="17"/>
        <v>0.23800000000000002</v>
      </c>
      <c r="N136" s="20">
        <f t="shared" ca="1" si="18"/>
        <v>0</v>
      </c>
      <c r="O136" s="24">
        <f t="shared" ca="1" si="19"/>
        <v>0</v>
      </c>
      <c r="P136" s="26">
        <f>+IF(($D$8-SUM($F$15:F136)+F136)&gt;0,IF($D$8-SUM($F$15:F136)&gt;0,F136,$D$8-SUM($F$15:F136)+F136),0)</f>
        <v>0</v>
      </c>
      <c r="Q136" s="27">
        <f t="shared" si="20"/>
        <v>0</v>
      </c>
      <c r="R136" s="15" t="e">
        <f t="shared" si="21"/>
        <v>#DIV/0!</v>
      </c>
    </row>
    <row r="137" spans="10:18" x14ac:dyDescent="0.25">
      <c r="J137" s="15">
        <f t="shared" ca="1" si="14"/>
        <v>45173</v>
      </c>
      <c r="K137" s="24">
        <f t="shared" ca="1" si="16"/>
        <v>0.2</v>
      </c>
      <c r="L137" s="24">
        <f t="shared" si="15"/>
        <v>3.7999999999999999E-2</v>
      </c>
      <c r="M137" s="24">
        <f t="shared" ca="1" si="17"/>
        <v>0.23800000000000002</v>
      </c>
      <c r="N137" s="20">
        <f t="shared" ca="1" si="18"/>
        <v>0</v>
      </c>
      <c r="O137" s="24">
        <f t="shared" ca="1" si="19"/>
        <v>0</v>
      </c>
      <c r="P137" s="26">
        <f>+IF(($D$8-SUM($F$15:F137)+F137)&gt;0,IF($D$8-SUM($F$15:F137)&gt;0,F137,$D$8-SUM($F$15:F137)+F137),0)</f>
        <v>0</v>
      </c>
      <c r="Q137" s="27">
        <f t="shared" si="20"/>
        <v>0</v>
      </c>
      <c r="R137" s="15" t="e">
        <f t="shared" si="21"/>
        <v>#DIV/0!</v>
      </c>
    </row>
    <row r="138" spans="10:18" x14ac:dyDescent="0.25">
      <c r="J138" s="15">
        <f t="shared" ca="1" si="14"/>
        <v>45173</v>
      </c>
      <c r="K138" s="24">
        <f t="shared" ca="1" si="16"/>
        <v>0.2</v>
      </c>
      <c r="L138" s="24">
        <f t="shared" si="15"/>
        <v>3.7999999999999999E-2</v>
      </c>
      <c r="M138" s="24">
        <f t="shared" ca="1" si="17"/>
        <v>0.23800000000000002</v>
      </c>
      <c r="N138" s="20">
        <f t="shared" ca="1" si="18"/>
        <v>0</v>
      </c>
      <c r="O138" s="24">
        <f t="shared" ca="1" si="19"/>
        <v>0</v>
      </c>
      <c r="P138" s="26">
        <f>+IF(($D$8-SUM($F$15:F138)+F138)&gt;0,IF($D$8-SUM($F$15:F138)&gt;0,F138,$D$8-SUM($F$15:F138)+F138),0)</f>
        <v>0</v>
      </c>
      <c r="Q138" s="27">
        <f t="shared" si="20"/>
        <v>0</v>
      </c>
      <c r="R138" s="15" t="e">
        <f t="shared" si="21"/>
        <v>#DIV/0!</v>
      </c>
    </row>
    <row r="139" spans="10:18" x14ac:dyDescent="0.25">
      <c r="J139" s="15">
        <f t="shared" ca="1" si="14"/>
        <v>45173</v>
      </c>
      <c r="K139" s="24">
        <f t="shared" ca="1" si="16"/>
        <v>0.2</v>
      </c>
      <c r="L139" s="24">
        <f t="shared" si="15"/>
        <v>3.7999999999999999E-2</v>
      </c>
      <c r="M139" s="24">
        <f t="shared" ca="1" si="17"/>
        <v>0.23800000000000002</v>
      </c>
      <c r="N139" s="20">
        <f t="shared" ca="1" si="18"/>
        <v>0</v>
      </c>
      <c r="O139" s="24">
        <f t="shared" ca="1" si="19"/>
        <v>0</v>
      </c>
      <c r="P139" s="26">
        <f>+IF(($D$8-SUM($F$15:F139)+F139)&gt;0,IF($D$8-SUM($F$15:F139)&gt;0,F139,$D$8-SUM($F$15:F139)+F139),0)</f>
        <v>0</v>
      </c>
      <c r="Q139" s="27">
        <f t="shared" si="20"/>
        <v>0</v>
      </c>
      <c r="R139" s="15" t="e">
        <f t="shared" si="21"/>
        <v>#DIV/0!</v>
      </c>
    </row>
    <row r="140" spans="10:18" x14ac:dyDescent="0.25">
      <c r="J140" s="15">
        <f t="shared" ca="1" si="14"/>
        <v>45173</v>
      </c>
      <c r="K140" s="24">
        <f t="shared" ca="1" si="16"/>
        <v>0.2</v>
      </c>
      <c r="L140" s="24">
        <f t="shared" si="15"/>
        <v>3.7999999999999999E-2</v>
      </c>
      <c r="M140" s="24">
        <f t="shared" ca="1" si="17"/>
        <v>0.23800000000000002</v>
      </c>
      <c r="N140" s="20">
        <f t="shared" ca="1" si="18"/>
        <v>0</v>
      </c>
      <c r="O140" s="24">
        <f t="shared" ca="1" si="19"/>
        <v>0</v>
      </c>
      <c r="P140" s="26">
        <f>+IF(($D$8-SUM($F$15:F140)+F140)&gt;0,IF($D$8-SUM($F$15:F140)&gt;0,F140,$D$8-SUM($F$15:F140)+F140),0)</f>
        <v>0</v>
      </c>
      <c r="Q140" s="27">
        <f t="shared" si="20"/>
        <v>0</v>
      </c>
      <c r="R140" s="15" t="e">
        <f t="shared" si="21"/>
        <v>#DIV/0!</v>
      </c>
    </row>
    <row r="141" spans="10:18" x14ac:dyDescent="0.25">
      <c r="J141" s="15">
        <f t="shared" ca="1" si="14"/>
        <v>45173</v>
      </c>
      <c r="K141" s="24">
        <f t="shared" ca="1" si="16"/>
        <v>0.2</v>
      </c>
      <c r="L141" s="24">
        <f t="shared" si="15"/>
        <v>3.7999999999999999E-2</v>
      </c>
      <c r="M141" s="24">
        <f t="shared" ca="1" si="17"/>
        <v>0.23800000000000002</v>
      </c>
      <c r="N141" s="20">
        <f t="shared" ca="1" si="18"/>
        <v>0</v>
      </c>
      <c r="O141" s="24">
        <f t="shared" ca="1" si="19"/>
        <v>0</v>
      </c>
      <c r="P141" s="26">
        <f>+IF(($D$8-SUM($F$15:F141)+F141)&gt;0,IF($D$8-SUM($F$15:F141)&gt;0,F141,$D$8-SUM($F$15:F141)+F141),0)</f>
        <v>0</v>
      </c>
      <c r="Q141" s="27">
        <f t="shared" si="20"/>
        <v>0</v>
      </c>
      <c r="R141" s="15" t="e">
        <f t="shared" si="21"/>
        <v>#DIV/0!</v>
      </c>
    </row>
    <row r="142" spans="10:18" x14ac:dyDescent="0.25">
      <c r="J142" s="15">
        <f t="shared" ca="1" si="14"/>
        <v>45173</v>
      </c>
      <c r="K142" s="24">
        <f t="shared" ca="1" si="16"/>
        <v>0.2</v>
      </c>
      <c r="L142" s="24">
        <f t="shared" si="15"/>
        <v>3.7999999999999999E-2</v>
      </c>
      <c r="M142" s="24">
        <f t="shared" ca="1" si="17"/>
        <v>0.23800000000000002</v>
      </c>
      <c r="N142" s="20">
        <f t="shared" ca="1" si="18"/>
        <v>0</v>
      </c>
      <c r="O142" s="24">
        <f t="shared" ca="1" si="19"/>
        <v>0</v>
      </c>
      <c r="P142" s="26">
        <f>+IF(($D$8-SUM($F$15:F142)+F142)&gt;0,IF($D$8-SUM($F$15:F142)&gt;0,F142,$D$8-SUM($F$15:F142)+F142),0)</f>
        <v>0</v>
      </c>
      <c r="Q142" s="27">
        <f t="shared" si="20"/>
        <v>0</v>
      </c>
      <c r="R142" s="15" t="e">
        <f t="shared" si="21"/>
        <v>#DIV/0!</v>
      </c>
    </row>
    <row r="143" spans="10:18" x14ac:dyDescent="0.25">
      <c r="J143" s="15">
        <f t="shared" ca="1" si="14"/>
        <v>45173</v>
      </c>
      <c r="K143" s="24">
        <f t="shared" ca="1" si="16"/>
        <v>0.2</v>
      </c>
      <c r="L143" s="24">
        <f t="shared" si="15"/>
        <v>3.7999999999999999E-2</v>
      </c>
      <c r="M143" s="24">
        <f t="shared" ca="1" si="17"/>
        <v>0.23800000000000002</v>
      </c>
      <c r="N143" s="20">
        <f t="shared" ca="1" si="18"/>
        <v>0</v>
      </c>
      <c r="O143" s="24">
        <f t="shared" ca="1" si="19"/>
        <v>0</v>
      </c>
      <c r="P143" s="26">
        <f>+IF(($D$8-SUM($F$15:F143)+F143)&gt;0,IF($D$8-SUM($F$15:F143)&gt;0,F143,$D$8-SUM($F$15:F143)+F143),0)</f>
        <v>0</v>
      </c>
      <c r="Q143" s="27">
        <f t="shared" si="20"/>
        <v>0</v>
      </c>
      <c r="R143" s="15" t="e">
        <f t="shared" si="21"/>
        <v>#DIV/0!</v>
      </c>
    </row>
    <row r="144" spans="10:18" x14ac:dyDescent="0.25">
      <c r="J144" s="15">
        <f t="shared" ref="J144:J176" ca="1" si="22">+$D$7-D144</f>
        <v>45173</v>
      </c>
      <c r="K144" s="24">
        <f t="shared" ca="1" si="16"/>
        <v>0.2</v>
      </c>
      <c r="L144" s="24">
        <f t="shared" ref="L144:L176" si="23">+$D$11</f>
        <v>3.7999999999999999E-2</v>
      </c>
      <c r="M144" s="24">
        <f t="shared" ca="1" si="17"/>
        <v>0.23800000000000002</v>
      </c>
      <c r="N144" s="20">
        <f t="shared" ca="1" si="18"/>
        <v>0</v>
      </c>
      <c r="O144" s="24">
        <f t="shared" ca="1" si="19"/>
        <v>0</v>
      </c>
      <c r="P144" s="26">
        <f>+IF(($D$8-SUM($F$15:F144)+F144)&gt;0,IF($D$8-SUM($F$15:F144)&gt;0,F144,$D$8-SUM($F$15:F144)+F144),0)</f>
        <v>0</v>
      </c>
      <c r="Q144" s="27">
        <f t="shared" si="20"/>
        <v>0</v>
      </c>
      <c r="R144" s="15" t="e">
        <f t="shared" si="21"/>
        <v>#DIV/0!</v>
      </c>
    </row>
    <row r="145" spans="10:18" x14ac:dyDescent="0.25">
      <c r="J145" s="15">
        <f t="shared" ca="1" si="22"/>
        <v>45173</v>
      </c>
      <c r="K145" s="24">
        <f t="shared" ca="1" si="16"/>
        <v>0.2</v>
      </c>
      <c r="L145" s="24">
        <f t="shared" si="23"/>
        <v>3.7999999999999999E-2</v>
      </c>
      <c r="M145" s="24">
        <f t="shared" ca="1" si="17"/>
        <v>0.23800000000000002</v>
      </c>
      <c r="N145" s="20">
        <f t="shared" ca="1" si="18"/>
        <v>0</v>
      </c>
      <c r="O145" s="24">
        <f t="shared" ca="1" si="19"/>
        <v>0</v>
      </c>
      <c r="P145" s="26">
        <f>+IF(($D$8-SUM($F$15:F145)+F145)&gt;0,IF($D$8-SUM($F$15:F145)&gt;0,F145,$D$8-SUM($F$15:F145)+F145),0)</f>
        <v>0</v>
      </c>
      <c r="Q145" s="27">
        <f t="shared" si="20"/>
        <v>0</v>
      </c>
      <c r="R145" s="15" t="e">
        <f t="shared" si="21"/>
        <v>#DIV/0!</v>
      </c>
    </row>
    <row r="146" spans="10:18" x14ac:dyDescent="0.25">
      <c r="J146" s="15">
        <f t="shared" ca="1" si="22"/>
        <v>45173</v>
      </c>
      <c r="K146" s="24">
        <f t="shared" ca="1" si="16"/>
        <v>0.2</v>
      </c>
      <c r="L146" s="24">
        <f t="shared" si="23"/>
        <v>3.7999999999999999E-2</v>
      </c>
      <c r="M146" s="24">
        <f t="shared" ca="1" si="17"/>
        <v>0.23800000000000002</v>
      </c>
      <c r="N146" s="20">
        <f t="shared" ca="1" si="18"/>
        <v>0</v>
      </c>
      <c r="O146" s="24">
        <f t="shared" ca="1" si="19"/>
        <v>0</v>
      </c>
      <c r="P146" s="26">
        <f>+IF(($D$8-SUM($F$15:F146)+F146)&gt;0,IF($D$8-SUM($F$15:F146)&gt;0,F146,$D$8-SUM($F$15:F146)+F146),0)</f>
        <v>0</v>
      </c>
      <c r="Q146" s="27">
        <f t="shared" si="20"/>
        <v>0</v>
      </c>
      <c r="R146" s="15" t="e">
        <f t="shared" si="21"/>
        <v>#DIV/0!</v>
      </c>
    </row>
    <row r="147" spans="10:18" x14ac:dyDescent="0.25">
      <c r="J147" s="15">
        <f t="shared" ca="1" si="22"/>
        <v>45173</v>
      </c>
      <c r="K147" s="24">
        <f t="shared" ca="1" si="16"/>
        <v>0.2</v>
      </c>
      <c r="L147" s="24">
        <f t="shared" si="23"/>
        <v>3.7999999999999999E-2</v>
      </c>
      <c r="M147" s="24">
        <f t="shared" ca="1" si="17"/>
        <v>0.23800000000000002</v>
      </c>
      <c r="N147" s="20">
        <f t="shared" ca="1" si="18"/>
        <v>0</v>
      </c>
      <c r="O147" s="24">
        <f t="shared" ca="1" si="19"/>
        <v>0</v>
      </c>
      <c r="P147" s="26">
        <f>+IF(($D$8-SUM($F$15:F147)+F147)&gt;0,IF($D$8-SUM($F$15:F147)&gt;0,F147,$D$8-SUM($F$15:F147)+F147),0)</f>
        <v>0</v>
      </c>
      <c r="Q147" s="27">
        <f t="shared" si="20"/>
        <v>0</v>
      </c>
      <c r="R147" s="15" t="e">
        <f t="shared" si="21"/>
        <v>#DIV/0!</v>
      </c>
    </row>
    <row r="148" spans="10:18" x14ac:dyDescent="0.25">
      <c r="J148" s="15">
        <f t="shared" ca="1" si="22"/>
        <v>45173</v>
      </c>
      <c r="K148" s="24">
        <f t="shared" ca="1" si="16"/>
        <v>0.2</v>
      </c>
      <c r="L148" s="24">
        <f t="shared" si="23"/>
        <v>3.7999999999999999E-2</v>
      </c>
      <c r="M148" s="24">
        <f t="shared" ca="1" si="17"/>
        <v>0.23800000000000002</v>
      </c>
      <c r="N148" s="20">
        <f t="shared" ca="1" si="18"/>
        <v>0</v>
      </c>
      <c r="O148" s="24">
        <f t="shared" ca="1" si="19"/>
        <v>0</v>
      </c>
      <c r="P148" s="26">
        <f>+IF(($D$8-SUM($F$15:F148)+F148)&gt;0,IF($D$8-SUM($F$15:F148)&gt;0,F148,$D$8-SUM($F$15:F148)+F148),0)</f>
        <v>0</v>
      </c>
      <c r="Q148" s="27">
        <f t="shared" si="20"/>
        <v>0</v>
      </c>
      <c r="R148" s="15" t="e">
        <f t="shared" si="21"/>
        <v>#DIV/0!</v>
      </c>
    </row>
    <row r="149" spans="10:18" x14ac:dyDescent="0.25">
      <c r="J149" s="15">
        <f t="shared" ca="1" si="22"/>
        <v>45173</v>
      </c>
      <c r="K149" s="24">
        <f t="shared" ca="1" si="16"/>
        <v>0.2</v>
      </c>
      <c r="L149" s="24">
        <f t="shared" si="23"/>
        <v>3.7999999999999999E-2</v>
      </c>
      <c r="M149" s="24">
        <f t="shared" ca="1" si="17"/>
        <v>0.23800000000000002</v>
      </c>
      <c r="N149" s="20">
        <f t="shared" ca="1" si="18"/>
        <v>0</v>
      </c>
      <c r="O149" s="24">
        <f t="shared" ca="1" si="19"/>
        <v>0</v>
      </c>
      <c r="P149" s="26">
        <f>+IF(($D$8-SUM($F$15:F149)+F149)&gt;0,IF($D$8-SUM($F$15:F149)&gt;0,F149,$D$8-SUM($F$15:F149)+F149),0)</f>
        <v>0</v>
      </c>
      <c r="Q149" s="27">
        <f t="shared" si="20"/>
        <v>0</v>
      </c>
      <c r="R149" s="15" t="e">
        <f t="shared" si="21"/>
        <v>#DIV/0!</v>
      </c>
    </row>
    <row r="150" spans="10:18" x14ac:dyDescent="0.25">
      <c r="J150" s="15">
        <f t="shared" ca="1" si="22"/>
        <v>45173</v>
      </c>
      <c r="K150" s="24">
        <f t="shared" ca="1" si="16"/>
        <v>0.2</v>
      </c>
      <c r="L150" s="24">
        <f t="shared" si="23"/>
        <v>3.7999999999999999E-2</v>
      </c>
      <c r="M150" s="24">
        <f t="shared" ca="1" si="17"/>
        <v>0.23800000000000002</v>
      </c>
      <c r="N150" s="20">
        <f t="shared" ca="1" si="18"/>
        <v>0</v>
      </c>
      <c r="O150" s="24">
        <f t="shared" ca="1" si="19"/>
        <v>0</v>
      </c>
      <c r="P150" s="26">
        <f>+IF(($D$8-SUM($F$15:F150)+F150)&gt;0,IF($D$8-SUM($F$15:F150)&gt;0,F150,$D$8-SUM($F$15:F150)+F150),0)</f>
        <v>0</v>
      </c>
      <c r="Q150" s="27">
        <f t="shared" si="20"/>
        <v>0</v>
      </c>
      <c r="R150" s="15" t="e">
        <f t="shared" si="21"/>
        <v>#DIV/0!</v>
      </c>
    </row>
    <row r="151" spans="10:18" x14ac:dyDescent="0.25">
      <c r="J151" s="15">
        <f t="shared" ca="1" si="22"/>
        <v>45173</v>
      </c>
      <c r="K151" s="24">
        <f t="shared" ca="1" si="16"/>
        <v>0.2</v>
      </c>
      <c r="L151" s="24">
        <f t="shared" si="23"/>
        <v>3.7999999999999999E-2</v>
      </c>
      <c r="M151" s="24">
        <f t="shared" ca="1" si="17"/>
        <v>0.23800000000000002</v>
      </c>
      <c r="N151" s="20">
        <f t="shared" ca="1" si="18"/>
        <v>0</v>
      </c>
      <c r="O151" s="24">
        <f t="shared" ca="1" si="19"/>
        <v>0</v>
      </c>
      <c r="P151" s="26">
        <f>+IF(($D$8-SUM($F$15:F151)+F151)&gt;0,IF($D$8-SUM($F$15:F151)&gt;0,F151,$D$8-SUM($F$15:F151)+F151),0)</f>
        <v>0</v>
      </c>
      <c r="Q151" s="27">
        <f t="shared" si="20"/>
        <v>0</v>
      </c>
      <c r="R151" s="15" t="e">
        <f t="shared" si="21"/>
        <v>#DIV/0!</v>
      </c>
    </row>
    <row r="152" spans="10:18" x14ac:dyDescent="0.25">
      <c r="J152" s="15">
        <f t="shared" ca="1" si="22"/>
        <v>45173</v>
      </c>
      <c r="K152" s="24">
        <f t="shared" ca="1" si="16"/>
        <v>0.2</v>
      </c>
      <c r="L152" s="24">
        <f t="shared" si="23"/>
        <v>3.7999999999999999E-2</v>
      </c>
      <c r="M152" s="24">
        <f t="shared" ca="1" si="17"/>
        <v>0.23800000000000002</v>
      </c>
      <c r="N152" s="20">
        <f t="shared" ca="1" si="18"/>
        <v>0</v>
      </c>
      <c r="O152" s="24">
        <f t="shared" ca="1" si="19"/>
        <v>0</v>
      </c>
      <c r="P152" s="26">
        <f>+IF(($D$8-SUM($F$15:F152)+F152)&gt;0,IF($D$8-SUM($F$15:F152)&gt;0,F152,$D$8-SUM($F$15:F152)+F152),0)</f>
        <v>0</v>
      </c>
      <c r="Q152" s="27">
        <f t="shared" si="20"/>
        <v>0</v>
      </c>
      <c r="R152" s="15" t="e">
        <f t="shared" si="21"/>
        <v>#DIV/0!</v>
      </c>
    </row>
    <row r="153" spans="10:18" x14ac:dyDescent="0.25">
      <c r="J153" s="15">
        <f t="shared" ca="1" si="22"/>
        <v>45173</v>
      </c>
      <c r="K153" s="24">
        <f t="shared" ca="1" si="16"/>
        <v>0.2</v>
      </c>
      <c r="L153" s="24">
        <f t="shared" si="23"/>
        <v>3.7999999999999999E-2</v>
      </c>
      <c r="M153" s="24">
        <f t="shared" ca="1" si="17"/>
        <v>0.23800000000000002</v>
      </c>
      <c r="N153" s="20">
        <f t="shared" ca="1" si="18"/>
        <v>0</v>
      </c>
      <c r="O153" s="24">
        <f t="shared" ca="1" si="19"/>
        <v>0</v>
      </c>
      <c r="P153" s="26">
        <f>+IF(($D$8-SUM($F$15:F153)+F153)&gt;0,IF($D$8-SUM($F$15:F153)&gt;0,F153,$D$8-SUM($F$15:F153)+F153),0)</f>
        <v>0</v>
      </c>
      <c r="Q153" s="27">
        <f t="shared" si="20"/>
        <v>0</v>
      </c>
      <c r="R153" s="15" t="e">
        <f t="shared" si="21"/>
        <v>#DIV/0!</v>
      </c>
    </row>
    <row r="154" spans="10:18" x14ac:dyDescent="0.25">
      <c r="J154" s="15">
        <f t="shared" ca="1" si="22"/>
        <v>45173</v>
      </c>
      <c r="K154" s="24">
        <f t="shared" ca="1" si="16"/>
        <v>0.2</v>
      </c>
      <c r="L154" s="24">
        <f t="shared" si="23"/>
        <v>3.7999999999999999E-2</v>
      </c>
      <c r="M154" s="24">
        <f t="shared" ca="1" si="17"/>
        <v>0.23800000000000002</v>
      </c>
      <c r="N154" s="20">
        <f t="shared" ca="1" si="18"/>
        <v>0</v>
      </c>
      <c r="O154" s="24">
        <f t="shared" ca="1" si="19"/>
        <v>0</v>
      </c>
      <c r="P154" s="26">
        <f>+IF(($D$8-SUM($F$15:F154)+F154)&gt;0,IF($D$8-SUM($F$15:F154)&gt;0,F154,$D$8-SUM($F$15:F154)+F154),0)</f>
        <v>0</v>
      </c>
      <c r="Q154" s="27">
        <f t="shared" si="20"/>
        <v>0</v>
      </c>
      <c r="R154" s="15" t="e">
        <f t="shared" si="21"/>
        <v>#DIV/0!</v>
      </c>
    </row>
    <row r="155" spans="10:18" x14ac:dyDescent="0.25">
      <c r="J155" s="15">
        <f t="shared" ca="1" si="22"/>
        <v>45173</v>
      </c>
      <c r="K155" s="24">
        <f t="shared" ca="1" si="16"/>
        <v>0.2</v>
      </c>
      <c r="L155" s="24">
        <f t="shared" si="23"/>
        <v>3.7999999999999999E-2</v>
      </c>
      <c r="M155" s="24">
        <f t="shared" ca="1" si="17"/>
        <v>0.23800000000000002</v>
      </c>
      <c r="N155" s="20">
        <f t="shared" ca="1" si="18"/>
        <v>0</v>
      </c>
      <c r="O155" s="24">
        <f t="shared" ca="1" si="19"/>
        <v>0</v>
      </c>
      <c r="P155" s="26">
        <f>+IF(($D$8-SUM($F$15:F155)+F155)&gt;0,IF($D$8-SUM($F$15:F155)&gt;0,F155,$D$8-SUM($F$15:F155)+F155),0)</f>
        <v>0</v>
      </c>
      <c r="Q155" s="27">
        <f t="shared" si="20"/>
        <v>0</v>
      </c>
      <c r="R155" s="15" t="e">
        <f t="shared" si="21"/>
        <v>#DIV/0!</v>
      </c>
    </row>
    <row r="156" spans="10:18" x14ac:dyDescent="0.25">
      <c r="J156" s="15">
        <f t="shared" ca="1" si="22"/>
        <v>45173</v>
      </c>
      <c r="K156" s="24">
        <f t="shared" ca="1" si="16"/>
        <v>0.2</v>
      </c>
      <c r="L156" s="24">
        <f t="shared" si="23"/>
        <v>3.7999999999999999E-2</v>
      </c>
      <c r="M156" s="24">
        <f t="shared" ca="1" si="17"/>
        <v>0.23800000000000002</v>
      </c>
      <c r="N156" s="20">
        <f t="shared" ca="1" si="18"/>
        <v>0</v>
      </c>
      <c r="O156" s="24">
        <f t="shared" ca="1" si="19"/>
        <v>0</v>
      </c>
      <c r="P156" s="26">
        <f>+IF(($D$8-SUM($F$15:F156)+F156)&gt;0,IF($D$8-SUM($F$15:F156)&gt;0,F156,$D$8-SUM($F$15:F156)+F156),0)</f>
        <v>0</v>
      </c>
      <c r="Q156" s="27">
        <f t="shared" si="20"/>
        <v>0</v>
      </c>
      <c r="R156" s="15" t="e">
        <f t="shared" si="21"/>
        <v>#DIV/0!</v>
      </c>
    </row>
    <row r="157" spans="10:18" x14ac:dyDescent="0.25">
      <c r="J157" s="15">
        <f t="shared" ca="1" si="22"/>
        <v>45173</v>
      </c>
      <c r="K157" s="24">
        <f t="shared" ref="K157:K176" ca="1" si="24">+IF(($D$7-D157)&gt;365,$D$10,$D$9)</f>
        <v>0.2</v>
      </c>
      <c r="L157" s="24">
        <f t="shared" si="23"/>
        <v>3.7999999999999999E-2</v>
      </c>
      <c r="M157" s="24">
        <f t="shared" ref="M157:M176" ca="1" si="25">+K157+L157</f>
        <v>0.23800000000000002</v>
      </c>
      <c r="N157" s="20">
        <f t="shared" ref="N157:N176" ca="1" si="26">+H157*(K157+L157)</f>
        <v>0</v>
      </c>
      <c r="O157" s="24">
        <f t="shared" ref="O157:O176" ca="1" si="27">+I157*(1-(K157+L157))</f>
        <v>0</v>
      </c>
      <c r="P157" s="26">
        <f>+IF(($D$8-SUM($F$15:F157)+F157)&gt;0,IF($D$8-SUM($F$15:F157)&gt;0,F157,$D$8-SUM($F$15:F157)+F157),0)</f>
        <v>0</v>
      </c>
      <c r="Q157" s="27">
        <f t="shared" ref="Q157:Q176" si="28">+IF(P157=0,0,IF(P157=F157,N157,(P157/F157)*N157))</f>
        <v>0</v>
      </c>
      <c r="R157" s="15" t="e">
        <f t="shared" ref="R157:R176" si="29">+ROUNDUP(P157/F157*E157,0)</f>
        <v>#DIV/0!</v>
      </c>
    </row>
    <row r="158" spans="10:18" x14ac:dyDescent="0.25">
      <c r="J158" s="15">
        <f t="shared" ca="1" si="22"/>
        <v>45173</v>
      </c>
      <c r="K158" s="24">
        <f t="shared" ca="1" si="24"/>
        <v>0.2</v>
      </c>
      <c r="L158" s="24">
        <f t="shared" si="23"/>
        <v>3.7999999999999999E-2</v>
      </c>
      <c r="M158" s="24">
        <f t="shared" ca="1" si="25"/>
        <v>0.23800000000000002</v>
      </c>
      <c r="N158" s="20">
        <f t="shared" ca="1" si="26"/>
        <v>0</v>
      </c>
      <c r="O158" s="24">
        <f t="shared" ca="1" si="27"/>
        <v>0</v>
      </c>
      <c r="P158" s="26">
        <f>+IF(($D$8-SUM($F$15:F158)+F158)&gt;0,IF($D$8-SUM($F$15:F158)&gt;0,F158,$D$8-SUM($F$15:F158)+F158),0)</f>
        <v>0</v>
      </c>
      <c r="Q158" s="27">
        <f t="shared" si="28"/>
        <v>0</v>
      </c>
      <c r="R158" s="15" t="e">
        <f t="shared" si="29"/>
        <v>#DIV/0!</v>
      </c>
    </row>
    <row r="159" spans="10:18" x14ac:dyDescent="0.25">
      <c r="J159" s="15">
        <f t="shared" ca="1" si="22"/>
        <v>45173</v>
      </c>
      <c r="K159" s="24">
        <f t="shared" ca="1" si="24"/>
        <v>0.2</v>
      </c>
      <c r="L159" s="24">
        <f t="shared" si="23"/>
        <v>3.7999999999999999E-2</v>
      </c>
      <c r="M159" s="24">
        <f t="shared" ca="1" si="25"/>
        <v>0.23800000000000002</v>
      </c>
      <c r="N159" s="20">
        <f t="shared" ca="1" si="26"/>
        <v>0</v>
      </c>
      <c r="O159" s="24">
        <f t="shared" ca="1" si="27"/>
        <v>0</v>
      </c>
      <c r="P159" s="26">
        <f>+IF(($D$8-SUM($F$15:F159)+F159)&gt;0,IF($D$8-SUM($F$15:F159)&gt;0,F159,$D$8-SUM($F$15:F159)+F159),0)</f>
        <v>0</v>
      </c>
      <c r="Q159" s="27">
        <f t="shared" si="28"/>
        <v>0</v>
      </c>
      <c r="R159" s="15" t="e">
        <f t="shared" si="29"/>
        <v>#DIV/0!</v>
      </c>
    </row>
    <row r="160" spans="10:18" x14ac:dyDescent="0.25">
      <c r="J160" s="15">
        <f t="shared" ca="1" si="22"/>
        <v>45173</v>
      </c>
      <c r="K160" s="24">
        <f t="shared" ca="1" si="24"/>
        <v>0.2</v>
      </c>
      <c r="L160" s="24">
        <f t="shared" si="23"/>
        <v>3.7999999999999999E-2</v>
      </c>
      <c r="M160" s="24">
        <f t="shared" ca="1" si="25"/>
        <v>0.23800000000000002</v>
      </c>
      <c r="N160" s="20">
        <f t="shared" ca="1" si="26"/>
        <v>0</v>
      </c>
      <c r="O160" s="24">
        <f t="shared" ca="1" si="27"/>
        <v>0</v>
      </c>
      <c r="P160" s="26">
        <f>+IF(($D$8-SUM($F$15:F160)+F160)&gt;0,IF($D$8-SUM($F$15:F160)&gt;0,F160,$D$8-SUM($F$15:F160)+F160),0)</f>
        <v>0</v>
      </c>
      <c r="Q160" s="27">
        <f t="shared" si="28"/>
        <v>0</v>
      </c>
      <c r="R160" s="15" t="e">
        <f t="shared" si="29"/>
        <v>#DIV/0!</v>
      </c>
    </row>
    <row r="161" spans="10:18" x14ac:dyDescent="0.25">
      <c r="J161" s="15">
        <f t="shared" ca="1" si="22"/>
        <v>45173</v>
      </c>
      <c r="K161" s="24">
        <f t="shared" ca="1" si="24"/>
        <v>0.2</v>
      </c>
      <c r="L161" s="24">
        <f t="shared" si="23"/>
        <v>3.7999999999999999E-2</v>
      </c>
      <c r="M161" s="24">
        <f t="shared" ca="1" si="25"/>
        <v>0.23800000000000002</v>
      </c>
      <c r="N161" s="20">
        <f t="shared" ca="1" si="26"/>
        <v>0</v>
      </c>
      <c r="O161" s="24">
        <f t="shared" ca="1" si="27"/>
        <v>0</v>
      </c>
      <c r="P161" s="26">
        <f>+IF(($D$8-SUM($F$15:F161)+F161)&gt;0,IF($D$8-SUM($F$15:F161)&gt;0,F161,$D$8-SUM($F$15:F161)+F161),0)</f>
        <v>0</v>
      </c>
      <c r="Q161" s="27">
        <f t="shared" si="28"/>
        <v>0</v>
      </c>
      <c r="R161" s="15" t="e">
        <f t="shared" si="29"/>
        <v>#DIV/0!</v>
      </c>
    </row>
    <row r="162" spans="10:18" x14ac:dyDescent="0.25">
      <c r="J162" s="15">
        <f t="shared" ca="1" si="22"/>
        <v>45173</v>
      </c>
      <c r="K162" s="24">
        <f t="shared" ca="1" si="24"/>
        <v>0.2</v>
      </c>
      <c r="L162" s="24">
        <f t="shared" si="23"/>
        <v>3.7999999999999999E-2</v>
      </c>
      <c r="M162" s="24">
        <f t="shared" ca="1" si="25"/>
        <v>0.23800000000000002</v>
      </c>
      <c r="N162" s="20">
        <f t="shared" ca="1" si="26"/>
        <v>0</v>
      </c>
      <c r="O162" s="24">
        <f t="shared" ca="1" si="27"/>
        <v>0</v>
      </c>
      <c r="P162" s="26">
        <f>+IF(($D$8-SUM($F$15:F162)+F162)&gt;0,IF($D$8-SUM($F$15:F162)&gt;0,F162,$D$8-SUM($F$15:F162)+F162),0)</f>
        <v>0</v>
      </c>
      <c r="Q162" s="27">
        <f t="shared" si="28"/>
        <v>0</v>
      </c>
      <c r="R162" s="15" t="e">
        <f t="shared" si="29"/>
        <v>#DIV/0!</v>
      </c>
    </row>
    <row r="163" spans="10:18" x14ac:dyDescent="0.25">
      <c r="J163" s="15">
        <f t="shared" ca="1" si="22"/>
        <v>45173</v>
      </c>
      <c r="K163" s="24">
        <f t="shared" ca="1" si="24"/>
        <v>0.2</v>
      </c>
      <c r="L163" s="24">
        <f t="shared" si="23"/>
        <v>3.7999999999999999E-2</v>
      </c>
      <c r="M163" s="24">
        <f t="shared" ca="1" si="25"/>
        <v>0.23800000000000002</v>
      </c>
      <c r="N163" s="20">
        <f t="shared" ca="1" si="26"/>
        <v>0</v>
      </c>
      <c r="O163" s="24">
        <f t="shared" ca="1" si="27"/>
        <v>0</v>
      </c>
      <c r="P163" s="26">
        <f>+IF(($D$8-SUM($F$15:F163)+F163)&gt;0,IF($D$8-SUM($F$15:F163)&gt;0,F163,$D$8-SUM($F$15:F163)+F163),0)</f>
        <v>0</v>
      </c>
      <c r="Q163" s="27">
        <f t="shared" si="28"/>
        <v>0</v>
      </c>
      <c r="R163" s="15" t="e">
        <f t="shared" si="29"/>
        <v>#DIV/0!</v>
      </c>
    </row>
    <row r="164" spans="10:18" x14ac:dyDescent="0.25">
      <c r="J164" s="15">
        <f t="shared" ca="1" si="22"/>
        <v>45173</v>
      </c>
      <c r="K164" s="24">
        <f t="shared" ca="1" si="24"/>
        <v>0.2</v>
      </c>
      <c r="L164" s="24">
        <f t="shared" si="23"/>
        <v>3.7999999999999999E-2</v>
      </c>
      <c r="M164" s="24">
        <f t="shared" ca="1" si="25"/>
        <v>0.23800000000000002</v>
      </c>
      <c r="N164" s="20">
        <f t="shared" ca="1" si="26"/>
        <v>0</v>
      </c>
      <c r="O164" s="24">
        <f t="shared" ca="1" si="27"/>
        <v>0</v>
      </c>
      <c r="P164" s="26">
        <f>+IF(($D$8-SUM($F$15:F164)+F164)&gt;0,IF($D$8-SUM($F$15:F164)&gt;0,F164,$D$8-SUM($F$15:F164)+F164),0)</f>
        <v>0</v>
      </c>
      <c r="Q164" s="27">
        <f t="shared" si="28"/>
        <v>0</v>
      </c>
      <c r="R164" s="15" t="e">
        <f t="shared" si="29"/>
        <v>#DIV/0!</v>
      </c>
    </row>
    <row r="165" spans="10:18" x14ac:dyDescent="0.25">
      <c r="J165" s="15">
        <f t="shared" ca="1" si="22"/>
        <v>45173</v>
      </c>
      <c r="K165" s="24">
        <f t="shared" ca="1" si="24"/>
        <v>0.2</v>
      </c>
      <c r="L165" s="24">
        <f t="shared" si="23"/>
        <v>3.7999999999999999E-2</v>
      </c>
      <c r="M165" s="24">
        <f t="shared" ca="1" si="25"/>
        <v>0.23800000000000002</v>
      </c>
      <c r="N165" s="20">
        <f t="shared" ca="1" si="26"/>
        <v>0</v>
      </c>
      <c r="O165" s="24">
        <f t="shared" ca="1" si="27"/>
        <v>0</v>
      </c>
      <c r="P165" s="26">
        <f>+IF(($D$8-SUM($F$15:F165)+F165)&gt;0,IF($D$8-SUM($F$15:F165)&gt;0,F165,$D$8-SUM($F$15:F165)+F165),0)</f>
        <v>0</v>
      </c>
      <c r="Q165" s="27">
        <f t="shared" si="28"/>
        <v>0</v>
      </c>
      <c r="R165" s="15" t="e">
        <f t="shared" si="29"/>
        <v>#DIV/0!</v>
      </c>
    </row>
    <row r="166" spans="10:18" x14ac:dyDescent="0.25">
      <c r="J166" s="15">
        <f t="shared" ca="1" si="22"/>
        <v>45173</v>
      </c>
      <c r="K166" s="24">
        <f t="shared" ca="1" si="24"/>
        <v>0.2</v>
      </c>
      <c r="L166" s="24">
        <f t="shared" si="23"/>
        <v>3.7999999999999999E-2</v>
      </c>
      <c r="M166" s="24">
        <f t="shared" ca="1" si="25"/>
        <v>0.23800000000000002</v>
      </c>
      <c r="N166" s="20">
        <f t="shared" ca="1" si="26"/>
        <v>0</v>
      </c>
      <c r="O166" s="24">
        <f t="shared" ca="1" si="27"/>
        <v>0</v>
      </c>
      <c r="P166" s="26">
        <f>+IF(($D$8-SUM($F$15:F166)+F166)&gt;0,IF($D$8-SUM($F$15:F166)&gt;0,F166,$D$8-SUM($F$15:F166)+F166),0)</f>
        <v>0</v>
      </c>
      <c r="Q166" s="27">
        <f t="shared" si="28"/>
        <v>0</v>
      </c>
      <c r="R166" s="15" t="e">
        <f t="shared" si="29"/>
        <v>#DIV/0!</v>
      </c>
    </row>
    <row r="167" spans="10:18" x14ac:dyDescent="0.25">
      <c r="J167" s="15">
        <f t="shared" ca="1" si="22"/>
        <v>45173</v>
      </c>
      <c r="K167" s="24">
        <f t="shared" ca="1" si="24"/>
        <v>0.2</v>
      </c>
      <c r="L167" s="24">
        <f t="shared" si="23"/>
        <v>3.7999999999999999E-2</v>
      </c>
      <c r="M167" s="24">
        <f t="shared" ca="1" si="25"/>
        <v>0.23800000000000002</v>
      </c>
      <c r="N167" s="20">
        <f t="shared" ca="1" si="26"/>
        <v>0</v>
      </c>
      <c r="O167" s="24">
        <f t="shared" ca="1" si="27"/>
        <v>0</v>
      </c>
      <c r="P167" s="26">
        <f>+IF(($D$8-SUM($F$15:F167)+F167)&gt;0,IF($D$8-SUM($F$15:F167)&gt;0,F167,$D$8-SUM($F$15:F167)+F167),0)</f>
        <v>0</v>
      </c>
      <c r="Q167" s="27">
        <f t="shared" si="28"/>
        <v>0</v>
      </c>
      <c r="R167" s="15" t="e">
        <f t="shared" si="29"/>
        <v>#DIV/0!</v>
      </c>
    </row>
    <row r="168" spans="10:18" x14ac:dyDescent="0.25">
      <c r="J168" s="15">
        <f t="shared" ca="1" si="22"/>
        <v>45173</v>
      </c>
      <c r="K168" s="24">
        <f t="shared" ca="1" si="24"/>
        <v>0.2</v>
      </c>
      <c r="L168" s="24">
        <f t="shared" si="23"/>
        <v>3.7999999999999999E-2</v>
      </c>
      <c r="M168" s="24">
        <f t="shared" ca="1" si="25"/>
        <v>0.23800000000000002</v>
      </c>
      <c r="N168" s="20">
        <f t="shared" ca="1" si="26"/>
        <v>0</v>
      </c>
      <c r="O168" s="24">
        <f t="shared" ca="1" si="27"/>
        <v>0</v>
      </c>
      <c r="P168" s="26">
        <f>+IF(($D$8-SUM($F$15:F168)+F168)&gt;0,IF($D$8-SUM($F$15:F168)&gt;0,F168,$D$8-SUM($F$15:F168)+F168),0)</f>
        <v>0</v>
      </c>
      <c r="Q168" s="27">
        <f t="shared" si="28"/>
        <v>0</v>
      </c>
      <c r="R168" s="15" t="e">
        <f t="shared" si="29"/>
        <v>#DIV/0!</v>
      </c>
    </row>
    <row r="169" spans="10:18" x14ac:dyDescent="0.25">
      <c r="J169" s="15">
        <f t="shared" ca="1" si="22"/>
        <v>45173</v>
      </c>
      <c r="K169" s="24">
        <f t="shared" ca="1" si="24"/>
        <v>0.2</v>
      </c>
      <c r="L169" s="24">
        <f t="shared" si="23"/>
        <v>3.7999999999999999E-2</v>
      </c>
      <c r="M169" s="24">
        <f t="shared" ca="1" si="25"/>
        <v>0.23800000000000002</v>
      </c>
      <c r="N169" s="20">
        <f t="shared" ca="1" si="26"/>
        <v>0</v>
      </c>
      <c r="O169" s="24">
        <f t="shared" ca="1" si="27"/>
        <v>0</v>
      </c>
      <c r="P169" s="26">
        <f>+IF(($D$8-SUM($F$15:F169)+F169)&gt;0,IF($D$8-SUM($F$15:F169)&gt;0,F169,$D$8-SUM($F$15:F169)+F169),0)</f>
        <v>0</v>
      </c>
      <c r="Q169" s="27">
        <f t="shared" si="28"/>
        <v>0</v>
      </c>
      <c r="R169" s="15" t="e">
        <f t="shared" si="29"/>
        <v>#DIV/0!</v>
      </c>
    </row>
    <row r="170" spans="10:18" x14ac:dyDescent="0.25">
      <c r="J170" s="15">
        <f t="shared" ca="1" si="22"/>
        <v>45173</v>
      </c>
      <c r="K170" s="24">
        <f t="shared" ca="1" si="24"/>
        <v>0.2</v>
      </c>
      <c r="L170" s="24">
        <f t="shared" si="23"/>
        <v>3.7999999999999999E-2</v>
      </c>
      <c r="M170" s="24">
        <f t="shared" ca="1" si="25"/>
        <v>0.23800000000000002</v>
      </c>
      <c r="N170" s="20">
        <f t="shared" ca="1" si="26"/>
        <v>0</v>
      </c>
      <c r="O170" s="24">
        <f t="shared" ca="1" si="27"/>
        <v>0</v>
      </c>
      <c r="P170" s="26">
        <f>+IF(($D$8-SUM($F$15:F170)+F170)&gt;0,IF($D$8-SUM($F$15:F170)&gt;0,F170,$D$8-SUM($F$15:F170)+F170),0)</f>
        <v>0</v>
      </c>
      <c r="Q170" s="27">
        <f t="shared" si="28"/>
        <v>0</v>
      </c>
      <c r="R170" s="15" t="e">
        <f t="shared" si="29"/>
        <v>#DIV/0!</v>
      </c>
    </row>
    <row r="171" spans="10:18" x14ac:dyDescent="0.25">
      <c r="J171" s="15">
        <f t="shared" ca="1" si="22"/>
        <v>45173</v>
      </c>
      <c r="K171" s="24">
        <f t="shared" ca="1" si="24"/>
        <v>0.2</v>
      </c>
      <c r="L171" s="24">
        <f t="shared" si="23"/>
        <v>3.7999999999999999E-2</v>
      </c>
      <c r="M171" s="24">
        <f t="shared" ca="1" si="25"/>
        <v>0.23800000000000002</v>
      </c>
      <c r="N171" s="20">
        <f t="shared" ca="1" si="26"/>
        <v>0</v>
      </c>
      <c r="O171" s="24">
        <f t="shared" ca="1" si="27"/>
        <v>0</v>
      </c>
      <c r="P171" s="26">
        <f>+IF(($D$8-SUM($F$15:F171)+F171)&gt;0,IF($D$8-SUM($F$15:F171)&gt;0,F171,$D$8-SUM($F$15:F171)+F171),0)</f>
        <v>0</v>
      </c>
      <c r="Q171" s="27">
        <f t="shared" si="28"/>
        <v>0</v>
      </c>
      <c r="R171" s="15" t="e">
        <f t="shared" si="29"/>
        <v>#DIV/0!</v>
      </c>
    </row>
    <row r="172" spans="10:18" x14ac:dyDescent="0.25">
      <c r="J172" s="15">
        <f t="shared" ca="1" si="22"/>
        <v>45173</v>
      </c>
      <c r="K172" s="24">
        <f t="shared" ca="1" si="24"/>
        <v>0.2</v>
      </c>
      <c r="L172" s="24">
        <f t="shared" si="23"/>
        <v>3.7999999999999999E-2</v>
      </c>
      <c r="M172" s="24">
        <f t="shared" ca="1" si="25"/>
        <v>0.23800000000000002</v>
      </c>
      <c r="N172" s="20">
        <f t="shared" ca="1" si="26"/>
        <v>0</v>
      </c>
      <c r="O172" s="24">
        <f t="shared" ca="1" si="27"/>
        <v>0</v>
      </c>
      <c r="P172" s="26">
        <f>+IF(($D$8-SUM($F$15:F172)+F172)&gt;0,IF($D$8-SUM($F$15:F172)&gt;0,F172,$D$8-SUM($F$15:F172)+F172),0)</f>
        <v>0</v>
      </c>
      <c r="Q172" s="27">
        <f t="shared" si="28"/>
        <v>0</v>
      </c>
      <c r="R172" s="15" t="e">
        <f t="shared" si="29"/>
        <v>#DIV/0!</v>
      </c>
    </row>
    <row r="173" spans="10:18" x14ac:dyDescent="0.25">
      <c r="J173" s="15">
        <f t="shared" ca="1" si="22"/>
        <v>45173</v>
      </c>
      <c r="K173" s="24">
        <f t="shared" ca="1" si="24"/>
        <v>0.2</v>
      </c>
      <c r="L173" s="24">
        <f t="shared" si="23"/>
        <v>3.7999999999999999E-2</v>
      </c>
      <c r="M173" s="24">
        <f t="shared" ca="1" si="25"/>
        <v>0.23800000000000002</v>
      </c>
      <c r="N173" s="20">
        <f t="shared" ca="1" si="26"/>
        <v>0</v>
      </c>
      <c r="O173" s="24">
        <f t="shared" ca="1" si="27"/>
        <v>0</v>
      </c>
      <c r="P173" s="26">
        <f>+IF(($D$8-SUM($F$15:F173)+F173)&gt;0,IF($D$8-SUM($F$15:F173)&gt;0,F173,$D$8-SUM($F$15:F173)+F173),0)</f>
        <v>0</v>
      </c>
      <c r="Q173" s="27">
        <f t="shared" si="28"/>
        <v>0</v>
      </c>
      <c r="R173" s="15" t="e">
        <f t="shared" si="29"/>
        <v>#DIV/0!</v>
      </c>
    </row>
    <row r="174" spans="10:18" x14ac:dyDescent="0.25">
      <c r="J174" s="15">
        <f t="shared" ca="1" si="22"/>
        <v>45173</v>
      </c>
      <c r="K174" s="24">
        <f t="shared" ca="1" si="24"/>
        <v>0.2</v>
      </c>
      <c r="L174" s="24">
        <f t="shared" si="23"/>
        <v>3.7999999999999999E-2</v>
      </c>
      <c r="M174" s="24">
        <f t="shared" ca="1" si="25"/>
        <v>0.23800000000000002</v>
      </c>
      <c r="N174" s="20">
        <f t="shared" ca="1" si="26"/>
        <v>0</v>
      </c>
      <c r="O174" s="24">
        <f t="shared" ca="1" si="27"/>
        <v>0</v>
      </c>
      <c r="P174" s="26">
        <f>+IF(($D$8-SUM($F$15:F174)+F174)&gt;0,IF($D$8-SUM($F$15:F174)&gt;0,F174,$D$8-SUM($F$15:F174)+F174),0)</f>
        <v>0</v>
      </c>
      <c r="Q174" s="27">
        <f t="shared" si="28"/>
        <v>0</v>
      </c>
      <c r="R174" s="15" t="e">
        <f t="shared" si="29"/>
        <v>#DIV/0!</v>
      </c>
    </row>
    <row r="175" spans="10:18" x14ac:dyDescent="0.25">
      <c r="J175" s="15">
        <f t="shared" ca="1" si="22"/>
        <v>45173</v>
      </c>
      <c r="K175" s="24">
        <f t="shared" ca="1" si="24"/>
        <v>0.2</v>
      </c>
      <c r="L175" s="24">
        <f t="shared" si="23"/>
        <v>3.7999999999999999E-2</v>
      </c>
      <c r="M175" s="24">
        <f t="shared" ca="1" si="25"/>
        <v>0.23800000000000002</v>
      </c>
      <c r="N175" s="20">
        <f t="shared" ca="1" si="26"/>
        <v>0</v>
      </c>
      <c r="O175" s="24">
        <f t="shared" ca="1" si="27"/>
        <v>0</v>
      </c>
      <c r="P175" s="26">
        <f>+IF(($D$8-SUM($F$15:F175)+F175)&gt;0,IF($D$8-SUM($F$15:F175)&gt;0,F175,$D$8-SUM($F$15:F175)+F175),0)</f>
        <v>0</v>
      </c>
      <c r="Q175" s="27">
        <f t="shared" si="28"/>
        <v>0</v>
      </c>
      <c r="R175" s="15" t="e">
        <f t="shared" si="29"/>
        <v>#DIV/0!</v>
      </c>
    </row>
    <row r="176" spans="10:18" x14ac:dyDescent="0.25">
      <c r="J176" s="15">
        <f t="shared" ca="1" si="22"/>
        <v>45173</v>
      </c>
      <c r="K176" s="24">
        <f t="shared" ca="1" si="24"/>
        <v>0.2</v>
      </c>
      <c r="L176" s="24">
        <f t="shared" si="23"/>
        <v>3.7999999999999999E-2</v>
      </c>
      <c r="M176" s="24">
        <f t="shared" ca="1" si="25"/>
        <v>0.23800000000000002</v>
      </c>
      <c r="N176" s="20">
        <f t="shared" ca="1" si="26"/>
        <v>0</v>
      </c>
      <c r="O176" s="24">
        <f t="shared" ca="1" si="27"/>
        <v>0</v>
      </c>
      <c r="P176" s="26">
        <f>+IF(($D$8-SUM($F$15:F176)+F176)&gt;0,IF($D$8-SUM($F$15:F176)&gt;0,F176,$D$8-SUM($F$15:F176)+F176),0)</f>
        <v>0</v>
      </c>
      <c r="Q176" s="27">
        <f t="shared" si="28"/>
        <v>0</v>
      </c>
      <c r="R176" s="15" t="e">
        <f t="shared" si="29"/>
        <v>#DIV/0!</v>
      </c>
    </row>
  </sheetData>
  <pageMargins left="0.25" right="0.25" top="0.75" bottom="0.75" header="0.3" footer="0.3"/>
  <pageSetup scale="46"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114B39A6-4D25-4292-AABC-13DBF9A8822D}">
          <x14:formula1>
            <xm:f>'Simple Tax'!$A$3:$A$7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6693-34FC-43A4-9CBA-908AB469FEDF}">
  <dimension ref="A2:M44"/>
  <sheetViews>
    <sheetView workbookViewId="0">
      <selection activeCell="M3" sqref="M3"/>
    </sheetView>
  </sheetViews>
  <sheetFormatPr defaultRowHeight="15" x14ac:dyDescent="0.25"/>
  <cols>
    <col min="11" max="11" width="18.42578125" bestFit="1" customWidth="1"/>
  </cols>
  <sheetData>
    <row r="2" spans="1:13" x14ac:dyDescent="0.25">
      <c r="C2" s="1" t="s">
        <v>46</v>
      </c>
      <c r="D2" s="1"/>
      <c r="E2" s="1"/>
      <c r="F2" s="1"/>
      <c r="G2" s="1"/>
      <c r="H2" s="1"/>
      <c r="I2" s="1" t="s">
        <v>46</v>
      </c>
      <c r="J2" s="1"/>
      <c r="K2" s="1"/>
      <c r="L2" s="1"/>
      <c r="M2" s="1"/>
    </row>
    <row r="3" spans="1:13" x14ac:dyDescent="0.25">
      <c r="A3" s="1" t="s">
        <v>45</v>
      </c>
      <c r="C3" s="1">
        <f>+G3-G2</f>
        <v>0</v>
      </c>
      <c r="D3" s="1" t="str">
        <f>+_xlfn.CONCAT($C$2,C3)</f>
        <v>MFJ0</v>
      </c>
      <c r="E3" s="4">
        <v>22000</v>
      </c>
      <c r="F3" s="11">
        <v>0.2</v>
      </c>
      <c r="G3" s="1">
        <f>+IF(E3&gt;Cumulative!$D$5,1,0)</f>
        <v>0</v>
      </c>
      <c r="H3" s="1"/>
      <c r="I3" s="1">
        <f>+M3-M2</f>
        <v>0</v>
      </c>
      <c r="J3" s="1" t="str">
        <f>+_xlfn.CONCAT($C$2,I3)</f>
        <v>MFJ0</v>
      </c>
      <c r="K3" s="4">
        <v>89250</v>
      </c>
      <c r="L3" s="11">
        <v>0</v>
      </c>
      <c r="M3" s="1">
        <f>+IF(K3&gt;Cumulative!$D$5,1,0)</f>
        <v>0</v>
      </c>
    </row>
    <row r="4" spans="1:13" x14ac:dyDescent="0.25">
      <c r="A4" s="1" t="s">
        <v>46</v>
      </c>
      <c r="C4" s="1">
        <f>+G4-G3</f>
        <v>0</v>
      </c>
      <c r="D4" s="1" t="str">
        <f t="shared" ref="D4:D9" si="0">+_xlfn.CONCAT($C$2,C4)</f>
        <v>MFJ0</v>
      </c>
      <c r="E4" s="4">
        <v>78450</v>
      </c>
      <c r="F4" s="11">
        <v>0.12</v>
      </c>
      <c r="G4" s="1">
        <f>+IF(E4&gt;Cumulative!$D$5,1,0)</f>
        <v>0</v>
      </c>
      <c r="H4" s="1"/>
      <c r="I4" s="1">
        <f>+M4-M3</f>
        <v>1</v>
      </c>
      <c r="J4" s="1" t="str">
        <f t="shared" ref="J4:J5" si="1">+_xlfn.CONCAT($C$2,I4)</f>
        <v>MFJ1</v>
      </c>
      <c r="K4" s="4">
        <v>553850</v>
      </c>
      <c r="L4" s="11">
        <v>0.15</v>
      </c>
      <c r="M4" s="1">
        <f>+IF(K4&gt;Cumulative!$D$5,1,0)</f>
        <v>1</v>
      </c>
    </row>
    <row r="5" spans="1:13" x14ac:dyDescent="0.25">
      <c r="A5" s="1" t="s">
        <v>49</v>
      </c>
      <c r="C5" s="1">
        <f t="shared" ref="C5:C9" si="2">+G5-G4</f>
        <v>0</v>
      </c>
      <c r="D5" s="1" t="str">
        <f t="shared" si="0"/>
        <v>MFJ0</v>
      </c>
      <c r="E5" s="4">
        <v>190750</v>
      </c>
      <c r="F5" s="11">
        <v>0.22</v>
      </c>
      <c r="G5" s="1">
        <f>+IF(E5&gt;Cumulative!$D$5,1,0)</f>
        <v>0</v>
      </c>
      <c r="H5" s="1"/>
      <c r="I5" s="1">
        <f>+M5-M4</f>
        <v>0</v>
      </c>
      <c r="J5" s="1" t="str">
        <f t="shared" si="1"/>
        <v>MFJ0</v>
      </c>
      <c r="K5" s="4">
        <v>1000000000000</v>
      </c>
      <c r="L5" s="11">
        <v>0.2</v>
      </c>
      <c r="M5" s="1">
        <f>+IF(K5&gt;Cumulative!$D$5,1,0)</f>
        <v>1</v>
      </c>
    </row>
    <row r="6" spans="1:13" x14ac:dyDescent="0.25">
      <c r="A6" s="1" t="s">
        <v>50</v>
      </c>
      <c r="C6" s="1">
        <f t="shared" si="2"/>
        <v>0</v>
      </c>
      <c r="D6" s="1" t="str">
        <f t="shared" si="0"/>
        <v>MFJ0</v>
      </c>
      <c r="E6" s="4">
        <v>364200</v>
      </c>
      <c r="F6" s="11">
        <v>0.24</v>
      </c>
      <c r="G6" s="1">
        <f>+IF(E6&gt;Cumulative!$D$5,1,0)</f>
        <v>0</v>
      </c>
      <c r="H6" s="1"/>
      <c r="I6" s="1"/>
      <c r="J6" s="1"/>
      <c r="K6" s="1"/>
      <c r="L6" s="1"/>
      <c r="M6" s="1"/>
    </row>
    <row r="7" spans="1:13" x14ac:dyDescent="0.25">
      <c r="A7" s="1" t="s">
        <v>47</v>
      </c>
      <c r="C7" s="1">
        <f t="shared" si="2"/>
        <v>0</v>
      </c>
      <c r="D7" s="1" t="str">
        <f t="shared" si="0"/>
        <v>MFJ0</v>
      </c>
      <c r="E7" s="4">
        <v>462500</v>
      </c>
      <c r="F7" s="11">
        <v>0.32</v>
      </c>
      <c r="G7" s="1">
        <f>+IF(E7&gt;Cumulative!$D$5,1,0)</f>
        <v>0</v>
      </c>
      <c r="H7" s="1"/>
      <c r="I7" s="1"/>
      <c r="J7" s="1"/>
      <c r="K7" s="1"/>
      <c r="L7" s="1"/>
      <c r="M7" s="1"/>
    </row>
    <row r="8" spans="1:13" x14ac:dyDescent="0.25">
      <c r="C8" s="1">
        <f t="shared" si="2"/>
        <v>1</v>
      </c>
      <c r="D8" s="1" t="str">
        <f t="shared" si="0"/>
        <v>MFJ1</v>
      </c>
      <c r="E8" s="4">
        <v>693750</v>
      </c>
      <c r="F8" s="11">
        <v>0.35</v>
      </c>
      <c r="G8" s="1">
        <f>+IF(E8&gt;Cumulative!$D$5,1,0)</f>
        <v>1</v>
      </c>
      <c r="H8" s="1"/>
      <c r="I8" s="1" t="s">
        <v>45</v>
      </c>
      <c r="J8" s="1"/>
      <c r="K8" s="1"/>
      <c r="L8" s="1"/>
      <c r="M8" s="1"/>
    </row>
    <row r="9" spans="1:13" x14ac:dyDescent="0.25">
      <c r="C9" s="1">
        <f t="shared" si="2"/>
        <v>0</v>
      </c>
      <c r="D9" s="1" t="str">
        <f t="shared" si="0"/>
        <v>MFJ0</v>
      </c>
      <c r="E9" s="4">
        <v>1000000000000</v>
      </c>
      <c r="F9" s="11">
        <v>0.37</v>
      </c>
      <c r="G9" s="1">
        <f>+IF(E9&gt;Cumulative!$D$5,1,0)</f>
        <v>1</v>
      </c>
      <c r="H9" s="1"/>
      <c r="I9" s="1">
        <f>+M9-M8</f>
        <v>0</v>
      </c>
      <c r="J9" s="1" t="str">
        <f>+_xlfn.CONCAT($I$8,I9)</f>
        <v>Single0</v>
      </c>
      <c r="K9" s="4">
        <v>44625</v>
      </c>
      <c r="L9" s="11">
        <v>0</v>
      </c>
      <c r="M9" s="1">
        <f>+IF(K9&gt;Cumulative!$D$5,1,0)</f>
        <v>0</v>
      </c>
    </row>
    <row r="10" spans="1:13" x14ac:dyDescent="0.25">
      <c r="C10" s="1"/>
      <c r="D10" s="1"/>
      <c r="E10" s="1"/>
      <c r="F10" s="1"/>
      <c r="G10" s="1"/>
      <c r="H10" s="1"/>
      <c r="I10" s="1">
        <f>+M10-M9</f>
        <v>0</v>
      </c>
      <c r="J10" s="1" t="str">
        <f t="shared" ref="J10:J11" si="3">+_xlfn.CONCAT($I$8,I10)</f>
        <v>Single0</v>
      </c>
      <c r="K10" s="4">
        <v>492300</v>
      </c>
      <c r="L10" s="11">
        <v>0.15</v>
      </c>
      <c r="M10" s="1">
        <f>+IF(K10&gt;Cumulative!$D$5,1,0)</f>
        <v>0</v>
      </c>
    </row>
    <row r="11" spans="1:13" x14ac:dyDescent="0.25">
      <c r="C11" s="1"/>
      <c r="D11" s="1"/>
      <c r="E11" s="1"/>
      <c r="F11" s="1"/>
      <c r="G11" s="1"/>
      <c r="H11" s="1"/>
      <c r="I11" s="1">
        <f>+M11-M10</f>
        <v>1</v>
      </c>
      <c r="J11" s="1" t="str">
        <f t="shared" si="3"/>
        <v>Single1</v>
      </c>
      <c r="K11" s="4">
        <v>1000000000000</v>
      </c>
      <c r="L11" s="11">
        <v>0.2</v>
      </c>
      <c r="M11" s="1">
        <f>+IF(K11&gt;Cumulative!$D$5,1,0)</f>
        <v>1</v>
      </c>
    </row>
    <row r="12" spans="1:13" x14ac:dyDescent="0.25">
      <c r="C12" s="1" t="s">
        <v>45</v>
      </c>
      <c r="D12" s="1"/>
      <c r="E12" s="1"/>
      <c r="F12" s="1"/>
      <c r="G12" s="1"/>
      <c r="H12" s="1"/>
      <c r="I12" s="1"/>
      <c r="J12" s="1"/>
      <c r="K12" s="4"/>
      <c r="L12" s="11"/>
      <c r="M12" s="1"/>
    </row>
    <row r="13" spans="1:13" x14ac:dyDescent="0.25">
      <c r="C13" s="1">
        <f t="shared" ref="C13:C19" si="4">+G13-G12</f>
        <v>0</v>
      </c>
      <c r="D13" s="1" t="str">
        <f>+_xlfn.CONCAT($C$12,C13)</f>
        <v>Single0</v>
      </c>
      <c r="E13" s="4">
        <v>11000</v>
      </c>
      <c r="F13" s="11">
        <v>0.2</v>
      </c>
      <c r="G13" s="1">
        <f>+IF(E13&gt;Cumulative!$D$5,1,0)</f>
        <v>0</v>
      </c>
      <c r="H13" s="1"/>
      <c r="I13" s="1"/>
      <c r="J13" s="1"/>
      <c r="K13" s="4"/>
      <c r="L13" s="11"/>
      <c r="M13" s="1"/>
    </row>
    <row r="14" spans="1:13" x14ac:dyDescent="0.25">
      <c r="C14" s="1">
        <f t="shared" si="4"/>
        <v>0</v>
      </c>
      <c r="D14" s="1" t="str">
        <f t="shared" ref="D14:D19" si="5">+_xlfn.CONCAT($C$12,C14)</f>
        <v>Single0</v>
      </c>
      <c r="E14" s="4">
        <v>44725</v>
      </c>
      <c r="F14" s="11">
        <v>0.12</v>
      </c>
      <c r="G14" s="1">
        <f>+IF(E14&gt;Cumulative!$D$5,1,0)</f>
        <v>0</v>
      </c>
      <c r="H14" s="1"/>
      <c r="I14" s="1" t="s">
        <v>47</v>
      </c>
      <c r="J14" s="1"/>
      <c r="K14" s="1"/>
      <c r="L14" s="1"/>
      <c r="M14" s="1"/>
    </row>
    <row r="15" spans="1:13" x14ac:dyDescent="0.25">
      <c r="C15" s="1">
        <f t="shared" si="4"/>
        <v>0</v>
      </c>
      <c r="D15" s="1" t="str">
        <f t="shared" si="5"/>
        <v>Single0</v>
      </c>
      <c r="E15" s="4">
        <v>95375</v>
      </c>
      <c r="F15" s="11">
        <v>0.22</v>
      </c>
      <c r="G15" s="1">
        <f>+IF(E15&gt;Cumulative!$D$5,1,0)</f>
        <v>0</v>
      </c>
      <c r="H15" s="1"/>
      <c r="I15" s="1">
        <f>+M15-M14</f>
        <v>0</v>
      </c>
      <c r="J15" s="1" t="str">
        <f>+_xlfn.CONCAT($I$14,I15)</f>
        <v>Trust0</v>
      </c>
      <c r="K15" s="4">
        <v>3000</v>
      </c>
      <c r="L15" s="11">
        <v>0</v>
      </c>
      <c r="M15" s="1">
        <f>+IF(K15&gt;Cumulative!$D$5,1,0)</f>
        <v>0</v>
      </c>
    </row>
    <row r="16" spans="1:13" x14ac:dyDescent="0.25">
      <c r="C16" s="1">
        <f t="shared" si="4"/>
        <v>0</v>
      </c>
      <c r="D16" s="1" t="str">
        <f t="shared" si="5"/>
        <v>Single0</v>
      </c>
      <c r="E16" s="4">
        <v>182100</v>
      </c>
      <c r="F16" s="11">
        <v>0.24</v>
      </c>
      <c r="G16" s="1">
        <f>+IF(E16&gt;Cumulative!$D$5,1,0)</f>
        <v>0</v>
      </c>
      <c r="H16" s="1"/>
      <c r="I16" s="1">
        <f>+M16-M15</f>
        <v>0</v>
      </c>
      <c r="J16" s="1" t="str">
        <f t="shared" ref="J16:J17" si="6">+_xlfn.CONCAT($I$14,I16)</f>
        <v>Trust0</v>
      </c>
      <c r="K16" s="4">
        <v>14650</v>
      </c>
      <c r="L16" s="11">
        <v>0.15</v>
      </c>
      <c r="M16" s="1">
        <f>+IF(K16&gt;Cumulative!$D$5,1,0)</f>
        <v>0</v>
      </c>
    </row>
    <row r="17" spans="3:13" x14ac:dyDescent="0.25">
      <c r="C17" s="1">
        <f t="shared" si="4"/>
        <v>0</v>
      </c>
      <c r="D17" s="1" t="str">
        <f t="shared" si="5"/>
        <v>Single0</v>
      </c>
      <c r="E17" s="4">
        <v>231250</v>
      </c>
      <c r="F17" s="11">
        <v>0.32</v>
      </c>
      <c r="G17" s="1">
        <f>+IF(E17&gt;Cumulative!$D$5,1,0)</f>
        <v>0</v>
      </c>
      <c r="H17" s="1"/>
      <c r="I17" s="1">
        <f>+M17-M16</f>
        <v>1</v>
      </c>
      <c r="J17" s="1" t="str">
        <f t="shared" si="6"/>
        <v>Trust1</v>
      </c>
      <c r="K17" s="4">
        <v>1000000000000</v>
      </c>
      <c r="L17" s="11">
        <v>0.2</v>
      </c>
      <c r="M17" s="1">
        <f>+IF(K17&gt;Cumulative!$D$5,1,0)</f>
        <v>1</v>
      </c>
    </row>
    <row r="18" spans="3:13" x14ac:dyDescent="0.25">
      <c r="C18" s="1">
        <f t="shared" si="4"/>
        <v>1</v>
      </c>
      <c r="D18" s="1" t="str">
        <f t="shared" si="5"/>
        <v>Single1</v>
      </c>
      <c r="E18" s="4">
        <v>578125</v>
      </c>
      <c r="F18" s="11">
        <v>0.35</v>
      </c>
      <c r="G18" s="1">
        <f>+IF(E18&gt;Cumulative!$D$5,1,0)</f>
        <v>1</v>
      </c>
      <c r="H18" s="1"/>
      <c r="I18" s="1"/>
      <c r="J18" s="1"/>
      <c r="K18" s="1"/>
      <c r="L18" s="1"/>
      <c r="M18" s="1"/>
    </row>
    <row r="19" spans="3:13" x14ac:dyDescent="0.25">
      <c r="C19" s="1">
        <f t="shared" si="4"/>
        <v>0</v>
      </c>
      <c r="D19" s="1" t="str">
        <f t="shared" si="5"/>
        <v>Single0</v>
      </c>
      <c r="E19" s="4">
        <v>1000000000000</v>
      </c>
      <c r="F19" s="11">
        <v>0.37</v>
      </c>
      <c r="G19" s="1">
        <f>+IF(E19&gt;Cumulative!$D$5,1,0)</f>
        <v>1</v>
      </c>
      <c r="H19" s="1"/>
      <c r="I19" s="1"/>
      <c r="J19" s="1"/>
      <c r="K19" s="4"/>
      <c r="L19" s="11"/>
      <c r="M19" s="1"/>
    </row>
    <row r="20" spans="3:13" x14ac:dyDescent="0.25">
      <c r="C20" s="1"/>
      <c r="D20" s="1"/>
      <c r="E20" s="1"/>
      <c r="F20" s="1"/>
      <c r="G20" s="1"/>
      <c r="H20" s="1"/>
      <c r="I20" s="1" t="s">
        <v>49</v>
      </c>
      <c r="J20" s="1"/>
      <c r="K20" s="1"/>
      <c r="L20" s="1"/>
      <c r="M20" s="1"/>
    </row>
    <row r="21" spans="3:13" x14ac:dyDescent="0.25">
      <c r="C21" s="1"/>
      <c r="D21" s="1"/>
      <c r="E21" s="1"/>
      <c r="F21" s="1"/>
      <c r="G21" s="1"/>
      <c r="H21" s="1"/>
      <c r="I21" s="1">
        <f>+M21-M20</f>
        <v>0</v>
      </c>
      <c r="J21" s="1" t="str">
        <f>+_xlfn.CONCAT($I$20,I21)</f>
        <v>MFS0</v>
      </c>
      <c r="K21" s="4">
        <v>44625</v>
      </c>
      <c r="L21" s="11">
        <v>0</v>
      </c>
      <c r="M21" s="1">
        <f>+IF(K21&gt;Cumulative!$D$5,1,0)</f>
        <v>0</v>
      </c>
    </row>
    <row r="22" spans="3:13" x14ac:dyDescent="0.25">
      <c r="C22" s="1" t="s">
        <v>47</v>
      </c>
      <c r="D22" s="1"/>
      <c r="E22" s="1"/>
      <c r="F22" s="1"/>
      <c r="G22" s="1"/>
      <c r="H22" s="1"/>
      <c r="I22" s="1">
        <f>+M22-M21</f>
        <v>0</v>
      </c>
      <c r="J22" s="1" t="str">
        <f t="shared" ref="J22:J23" si="7">+_xlfn.CONCAT($I$20,I22)</f>
        <v>MFS0</v>
      </c>
      <c r="K22" s="4">
        <v>276900</v>
      </c>
      <c r="L22" s="11">
        <v>0.15</v>
      </c>
      <c r="M22" s="1">
        <f>+IF(K22&gt;Cumulative!$D$5,1,0)</f>
        <v>0</v>
      </c>
    </row>
    <row r="23" spans="3:13" x14ac:dyDescent="0.25">
      <c r="C23" s="1">
        <f t="shared" ref="C23:C26" si="8">+G23-G22</f>
        <v>0</v>
      </c>
      <c r="D23" s="1" t="str">
        <f>+_xlfn.CONCAT($C$22,C23)</f>
        <v>Trust0</v>
      </c>
      <c r="E23" s="4">
        <v>2900</v>
      </c>
      <c r="F23" s="11">
        <v>0.2</v>
      </c>
      <c r="G23" s="1">
        <f>+IF(E23&gt;Cumulative!$D$5,1,0)</f>
        <v>0</v>
      </c>
      <c r="H23" s="1"/>
      <c r="I23" s="1">
        <f>+M23-M22</f>
        <v>1</v>
      </c>
      <c r="J23" s="1" t="str">
        <f t="shared" si="7"/>
        <v>MFS1</v>
      </c>
      <c r="K23" s="4">
        <v>1000000000000</v>
      </c>
      <c r="L23" s="11">
        <v>0.2</v>
      </c>
      <c r="M23" s="1">
        <f>+IF(K23&gt;Cumulative!$D$5,1,0)</f>
        <v>1</v>
      </c>
    </row>
    <row r="24" spans="3:13" x14ac:dyDescent="0.25">
      <c r="C24" s="1">
        <f t="shared" si="8"/>
        <v>0</v>
      </c>
      <c r="D24" s="1" t="str">
        <f t="shared" ref="D24:D26" si="9">+_xlfn.CONCAT($C$22,C24)</f>
        <v>Trust0</v>
      </c>
      <c r="E24" s="4">
        <v>10550</v>
      </c>
      <c r="F24" s="11">
        <v>0.24</v>
      </c>
      <c r="G24" s="1">
        <f>+IF(E24&gt;Cumulative!$D$5,1,0)</f>
        <v>0</v>
      </c>
      <c r="H24" s="1"/>
      <c r="I24" s="1"/>
      <c r="J24" s="1"/>
      <c r="K24" s="1"/>
      <c r="L24" s="1"/>
      <c r="M24" s="1"/>
    </row>
    <row r="25" spans="3:13" x14ac:dyDescent="0.25">
      <c r="C25" s="1">
        <f t="shared" si="8"/>
        <v>0</v>
      </c>
      <c r="D25" s="1" t="str">
        <f t="shared" si="9"/>
        <v>Trust0</v>
      </c>
      <c r="E25" s="4">
        <v>14450</v>
      </c>
      <c r="F25" s="11">
        <v>0.35</v>
      </c>
      <c r="G25" s="1">
        <f>+IF(E25&gt;Cumulative!$D$5,1,0)</f>
        <v>0</v>
      </c>
      <c r="H25" s="1"/>
      <c r="I25" s="1"/>
      <c r="J25" s="1"/>
      <c r="K25" s="4"/>
      <c r="L25" s="11"/>
      <c r="M25" s="1"/>
    </row>
    <row r="26" spans="3:13" x14ac:dyDescent="0.25">
      <c r="C26" s="1">
        <f t="shared" si="8"/>
        <v>1</v>
      </c>
      <c r="D26" s="1" t="str">
        <f t="shared" si="9"/>
        <v>Trust1</v>
      </c>
      <c r="E26" s="4">
        <v>1000000000000</v>
      </c>
      <c r="F26" s="11">
        <v>0.37</v>
      </c>
      <c r="G26" s="1">
        <f>+IF(E26&gt;Cumulative!$D$5,1,0)</f>
        <v>1</v>
      </c>
      <c r="H26" s="1"/>
      <c r="I26" s="1" t="s">
        <v>50</v>
      </c>
      <c r="J26" s="1"/>
      <c r="K26" s="1"/>
      <c r="L26" s="1"/>
      <c r="M26" s="1"/>
    </row>
    <row r="27" spans="3:13" x14ac:dyDescent="0.25">
      <c r="C27" s="1"/>
      <c r="D27" s="1"/>
      <c r="E27" s="1"/>
      <c r="F27" s="1"/>
      <c r="G27" s="1"/>
      <c r="H27" s="1"/>
      <c r="I27" s="1">
        <f>+M27-M26</f>
        <v>0</v>
      </c>
      <c r="J27" s="1" t="str">
        <f>+_xlfn.CONCAT($I$26,I27)</f>
        <v>HOH0</v>
      </c>
      <c r="K27" s="4">
        <v>59750</v>
      </c>
      <c r="L27" s="11">
        <v>0</v>
      </c>
      <c r="M27" s="1">
        <f>+IF(K27&gt;Cumulative!$D$5,1,0)</f>
        <v>0</v>
      </c>
    </row>
    <row r="28" spans="3:13" x14ac:dyDescent="0.25">
      <c r="C28" s="1" t="s">
        <v>49</v>
      </c>
      <c r="D28" s="1"/>
      <c r="E28" s="1"/>
      <c r="F28" s="1"/>
      <c r="G28" s="1"/>
      <c r="H28" s="1"/>
      <c r="I28" s="1">
        <f>+M28-M27</f>
        <v>1</v>
      </c>
      <c r="J28" s="1" t="str">
        <f t="shared" ref="J28:J29" si="10">+_xlfn.CONCAT($I$26,I28)</f>
        <v>HOH1</v>
      </c>
      <c r="K28" s="4">
        <v>523050</v>
      </c>
      <c r="L28" s="11">
        <v>0.15</v>
      </c>
      <c r="M28" s="1">
        <f>+IF(K28&gt;Cumulative!$D$5,1,0)</f>
        <v>1</v>
      </c>
    </row>
    <row r="29" spans="3:13" x14ac:dyDescent="0.25">
      <c r="C29" s="1">
        <f>+G29-G28</f>
        <v>0</v>
      </c>
      <c r="D29" s="1" t="str">
        <f>+_xlfn.CONCAT($C$28,C29)</f>
        <v>MFS0</v>
      </c>
      <c r="E29" s="4">
        <v>11000</v>
      </c>
      <c r="F29" s="11">
        <v>0.2</v>
      </c>
      <c r="G29" s="1">
        <f>+IF(E29&gt;Cumulative!$D$5,1,0)</f>
        <v>0</v>
      </c>
      <c r="H29" s="1"/>
      <c r="I29" s="1">
        <f>+M29-M28</f>
        <v>0</v>
      </c>
      <c r="J29" s="1" t="str">
        <f t="shared" si="10"/>
        <v>HOH0</v>
      </c>
      <c r="K29" s="4">
        <v>1000000000000</v>
      </c>
      <c r="L29" s="11">
        <v>0.2</v>
      </c>
      <c r="M29" s="1">
        <f>+IF(K29&gt;Cumulative!$D$5,1,0)</f>
        <v>1</v>
      </c>
    </row>
    <row r="30" spans="3:13" x14ac:dyDescent="0.25">
      <c r="C30" s="1">
        <f t="shared" ref="C30:C35" si="11">+G30-G29</f>
        <v>0</v>
      </c>
      <c r="D30" s="1" t="str">
        <f t="shared" ref="D30:D35" si="12">+_xlfn.CONCAT($C$28,C30)</f>
        <v>MFS0</v>
      </c>
      <c r="E30" s="4">
        <v>44725</v>
      </c>
      <c r="F30" s="11">
        <v>0.12</v>
      </c>
      <c r="G30" s="1">
        <f>+IF(E30&gt;Cumulative!$D$5,1,0)</f>
        <v>0</v>
      </c>
      <c r="H30" s="1"/>
      <c r="I30" s="1"/>
      <c r="J30" s="1"/>
      <c r="K30" s="4"/>
      <c r="L30" s="11"/>
      <c r="M30" s="1"/>
    </row>
    <row r="31" spans="3:13" x14ac:dyDescent="0.25">
      <c r="C31" s="1">
        <f t="shared" si="11"/>
        <v>0</v>
      </c>
      <c r="D31" s="1" t="str">
        <f t="shared" si="12"/>
        <v>MFS0</v>
      </c>
      <c r="E31" s="4">
        <v>95375</v>
      </c>
      <c r="F31" s="11">
        <v>0.22</v>
      </c>
      <c r="G31" s="1">
        <f>+IF(E31&gt;Cumulative!$D$5,1,0)</f>
        <v>0</v>
      </c>
      <c r="H31" s="1"/>
      <c r="I31" s="1"/>
      <c r="J31" s="1"/>
      <c r="K31" s="4"/>
      <c r="L31" s="11"/>
      <c r="M31" s="1"/>
    </row>
    <row r="32" spans="3:13" x14ac:dyDescent="0.25">
      <c r="C32" s="1">
        <f t="shared" si="11"/>
        <v>0</v>
      </c>
      <c r="D32" s="1" t="str">
        <f t="shared" si="12"/>
        <v>MFS0</v>
      </c>
      <c r="E32" s="4">
        <v>182100</v>
      </c>
      <c r="F32" s="11">
        <v>0.24</v>
      </c>
      <c r="G32" s="1">
        <f>+IF(E32&gt;Cumulative!$D$5,1,0)</f>
        <v>0</v>
      </c>
      <c r="H32" s="1"/>
      <c r="I32" s="1"/>
      <c r="J32" s="1"/>
      <c r="K32" s="1"/>
      <c r="L32" s="1"/>
      <c r="M32" s="1"/>
    </row>
    <row r="33" spans="3:13" x14ac:dyDescent="0.25">
      <c r="C33" s="1">
        <f t="shared" si="11"/>
        <v>0</v>
      </c>
      <c r="D33" s="1" t="str">
        <f t="shared" si="12"/>
        <v>MFS0</v>
      </c>
      <c r="E33" s="4">
        <v>231250</v>
      </c>
      <c r="F33" s="11">
        <v>0.32</v>
      </c>
      <c r="G33" s="1">
        <f>+IF(E33&gt;Cumulative!$D$5,1,0)</f>
        <v>0</v>
      </c>
      <c r="H33" s="1"/>
      <c r="I33" s="1"/>
      <c r="J33" s="1"/>
      <c r="K33" s="1"/>
      <c r="L33" s="1"/>
      <c r="M33" s="1"/>
    </row>
    <row r="34" spans="3:13" x14ac:dyDescent="0.25">
      <c r="C34" s="1">
        <f>+G34-G33</f>
        <v>0</v>
      </c>
      <c r="D34" s="1" t="str">
        <f t="shared" si="12"/>
        <v>MFS0</v>
      </c>
      <c r="E34" s="4">
        <v>346875</v>
      </c>
      <c r="F34" s="11">
        <v>0.35</v>
      </c>
      <c r="G34" s="1">
        <f>+IF(E34&gt;Cumulative!$D$5,1,0)</f>
        <v>0</v>
      </c>
      <c r="H34" s="1"/>
      <c r="I34" s="1"/>
      <c r="J34" s="1"/>
      <c r="K34" s="4"/>
      <c r="L34" s="11"/>
      <c r="M34" s="1"/>
    </row>
    <row r="35" spans="3:13" x14ac:dyDescent="0.25">
      <c r="C35" s="1">
        <f t="shared" si="11"/>
        <v>1</v>
      </c>
      <c r="D35" s="1" t="str">
        <f t="shared" si="12"/>
        <v>MFS1</v>
      </c>
      <c r="E35" s="4">
        <v>1000000000000</v>
      </c>
      <c r="F35" s="11">
        <v>0.37</v>
      </c>
      <c r="G35" s="1">
        <f>+IF(E35&gt;Cumulative!$D$5,1,0)</f>
        <v>1</v>
      </c>
      <c r="H35" s="1"/>
      <c r="I35" s="1"/>
      <c r="J35" s="1"/>
      <c r="K35" s="4"/>
      <c r="L35" s="11"/>
      <c r="M35" s="1"/>
    </row>
    <row r="36" spans="3:13" x14ac:dyDescent="0.25">
      <c r="C36" s="1"/>
      <c r="D36" s="1"/>
      <c r="E36" s="1"/>
      <c r="F36" s="1"/>
      <c r="G36" s="1"/>
      <c r="H36" s="1"/>
      <c r="I36" s="1"/>
      <c r="J36" s="1"/>
      <c r="K36" s="4"/>
      <c r="L36" s="11"/>
      <c r="M36" s="1"/>
    </row>
    <row r="37" spans="3:13" x14ac:dyDescent="0.25">
      <c r="C37" s="1" t="s">
        <v>50</v>
      </c>
      <c r="D37" s="1"/>
      <c r="E37" s="1"/>
      <c r="F37" s="1"/>
      <c r="G37" s="1"/>
      <c r="H37" s="1"/>
      <c r="I37" s="1"/>
      <c r="J37" s="1"/>
      <c r="K37" s="4"/>
      <c r="L37" s="11"/>
      <c r="M37" s="1"/>
    </row>
    <row r="38" spans="3:13" x14ac:dyDescent="0.25">
      <c r="C38" s="1">
        <f>+G38-G37</f>
        <v>0</v>
      </c>
      <c r="D38" s="1" t="str">
        <f>+_xlfn.CONCAT($C$37,C38)</f>
        <v>HOH0</v>
      </c>
      <c r="E38" s="4">
        <v>15700</v>
      </c>
      <c r="F38" s="11">
        <v>0.2</v>
      </c>
      <c r="G38" s="1">
        <f>+IF(E38&gt;Cumulative!$D$5,1,0)</f>
        <v>0</v>
      </c>
      <c r="H38" s="1"/>
      <c r="I38" s="1"/>
      <c r="J38" s="1"/>
      <c r="K38" s="4"/>
      <c r="L38" s="11"/>
      <c r="M38" s="1"/>
    </row>
    <row r="39" spans="3:13" x14ac:dyDescent="0.25">
      <c r="C39" s="1">
        <f t="shared" ref="C39:C44" si="13">+G39-G38</f>
        <v>0</v>
      </c>
      <c r="D39" s="1" t="str">
        <f t="shared" ref="D39:D44" si="14">+_xlfn.CONCAT($C$37,C39)</f>
        <v>HOH0</v>
      </c>
      <c r="E39" s="4">
        <v>59850</v>
      </c>
      <c r="F39" s="11">
        <v>0.12</v>
      </c>
      <c r="G39" s="1">
        <f>+IF(E39&gt;Cumulative!$D$5,1,0)</f>
        <v>0</v>
      </c>
      <c r="H39" s="1"/>
      <c r="I39" s="1"/>
      <c r="J39" s="1"/>
      <c r="K39" s="4"/>
      <c r="L39" s="11"/>
      <c r="M39" s="1"/>
    </row>
    <row r="40" spans="3:13" x14ac:dyDescent="0.25">
      <c r="C40" s="1">
        <f t="shared" si="13"/>
        <v>0</v>
      </c>
      <c r="D40" s="1" t="str">
        <f t="shared" si="14"/>
        <v>HOH0</v>
      </c>
      <c r="E40" s="4">
        <v>95350</v>
      </c>
      <c r="F40" s="11">
        <v>0.22</v>
      </c>
      <c r="G40" s="1">
        <f>+IF(E40&gt;Cumulative!$D$5,1,0)</f>
        <v>0</v>
      </c>
      <c r="H40" s="1"/>
      <c r="I40" s="1"/>
      <c r="J40" s="1"/>
      <c r="K40" s="4"/>
      <c r="L40" s="11"/>
      <c r="M40" s="1"/>
    </row>
    <row r="41" spans="3:13" x14ac:dyDescent="0.25">
      <c r="C41" s="1">
        <f t="shared" si="13"/>
        <v>0</v>
      </c>
      <c r="D41" s="1" t="str">
        <f t="shared" si="14"/>
        <v>HOH0</v>
      </c>
      <c r="E41" s="4">
        <v>182100</v>
      </c>
      <c r="F41" s="11">
        <v>0.24</v>
      </c>
      <c r="G41" s="1">
        <f>+IF(E41&gt;Cumulative!$D$5,1,0)</f>
        <v>0</v>
      </c>
      <c r="H41" s="1"/>
    </row>
    <row r="42" spans="3:13" x14ac:dyDescent="0.25">
      <c r="C42" s="1">
        <f t="shared" si="13"/>
        <v>0</v>
      </c>
      <c r="D42" s="1" t="str">
        <f t="shared" si="14"/>
        <v>HOH0</v>
      </c>
      <c r="E42" s="4">
        <v>231250</v>
      </c>
      <c r="F42" s="11">
        <v>0.32</v>
      </c>
      <c r="G42" s="1">
        <f>+IF(E42&gt;Cumulative!$D$5,1,0)</f>
        <v>0</v>
      </c>
      <c r="H42" s="1"/>
    </row>
    <row r="43" spans="3:13" x14ac:dyDescent="0.25">
      <c r="C43" s="1">
        <f t="shared" si="13"/>
        <v>1</v>
      </c>
      <c r="D43" s="1" t="str">
        <f t="shared" si="14"/>
        <v>HOH1</v>
      </c>
      <c r="E43" s="4">
        <v>578100</v>
      </c>
      <c r="F43" s="11">
        <v>0.35</v>
      </c>
      <c r="G43" s="1">
        <f>+IF(E43&gt;Cumulative!$D$5,1,0)</f>
        <v>1</v>
      </c>
      <c r="H43" s="1"/>
    </row>
    <row r="44" spans="3:13" x14ac:dyDescent="0.25">
      <c r="C44" s="1">
        <f t="shared" si="13"/>
        <v>0</v>
      </c>
      <c r="D44" s="1" t="str">
        <f t="shared" si="14"/>
        <v>HOH0</v>
      </c>
      <c r="E44" s="4">
        <v>1000000000000</v>
      </c>
      <c r="F44" s="11">
        <v>0.37</v>
      </c>
      <c r="G44" s="1">
        <f>+IF(E44&gt;Cumulative!$D$5,1,0)</f>
        <v>1</v>
      </c>
      <c r="H4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Disclaimer</vt:lpstr>
      <vt:lpstr>Single</vt:lpstr>
      <vt:lpstr>Simple Tax</vt:lpstr>
      <vt:lpstr>Cumulative</vt:lpstr>
      <vt:lpstr>Summary Tax</vt:lpstr>
      <vt:lpstr>Cumulative!Print_Area</vt:lpstr>
      <vt:lpstr>Single!Print_Area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Lanigan</dc:creator>
  <cp:lastModifiedBy>Scott Lanigan</cp:lastModifiedBy>
  <cp:lastPrinted>2023-08-26T00:23:50Z</cp:lastPrinted>
  <dcterms:created xsi:type="dcterms:W3CDTF">2023-08-25T23:24:07Z</dcterms:created>
  <dcterms:modified xsi:type="dcterms:W3CDTF">2023-09-04T21:58:28Z</dcterms:modified>
</cp:coreProperties>
</file>